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945" yWindow="210" windowWidth="15480" windowHeight="9735" activeTab="6"/>
  </bookViews>
  <sheets>
    <sheet name="CDKT" sheetId="3" r:id="rId1"/>
    <sheet name="KQKD" sheetId="4" r:id="rId2"/>
    <sheet name="LCTT" sheetId="1" r:id="rId3"/>
    <sheet name="NV" sheetId="7" r:id="rId4"/>
    <sheet name="TM BCTC" sheetId="5" r:id="rId5"/>
    <sheet name="2.2 TM" sheetId="6" r:id="rId6"/>
    <sheet name="3. TM" sheetId="8" r:id="rId7"/>
  </sheets>
  <externalReferences>
    <externalReference r:id="rId8"/>
    <externalReference r:id="rId9"/>
    <externalReference r:id="rId10"/>
  </externalReferences>
  <definedNames>
    <definedName name="_xlnm.Print_Area" localSheetId="0">CDKT!#REF!</definedName>
    <definedName name="_xlnm.Print_Area" localSheetId="2">LCTT!$A$1:$E$52</definedName>
    <definedName name="_xlnm.Print_Area" localSheetId="4">'TM BCTC'!$A$1:$H$481</definedName>
    <definedName name="_xlnm.Print_Titles" localSheetId="0">CDKT!#REF!</definedName>
    <definedName name="_xlnm.Print_Titles" localSheetId="2">LCTT!$8:$8</definedName>
  </definedNames>
  <calcPr calcId="125725"/>
</workbook>
</file>

<file path=xl/calcChain.xml><?xml version="1.0" encoding="utf-8"?>
<calcChain xmlns="http://schemas.openxmlformats.org/spreadsheetml/2006/main">
  <c r="B34" i="8"/>
  <c r="G34"/>
  <c r="F34"/>
  <c r="E34"/>
  <c r="G30"/>
  <c r="G31"/>
  <c r="G32"/>
  <c r="G33"/>
  <c r="I8" i="6"/>
  <c r="D10"/>
  <c r="D461" i="5"/>
  <c r="H456"/>
  <c r="B430"/>
  <c r="B428"/>
  <c r="B427"/>
  <c r="D406"/>
  <c r="B406"/>
  <c r="B405"/>
  <c r="B404"/>
  <c r="B403"/>
  <c r="B402"/>
  <c r="F157"/>
  <c r="D157"/>
  <c r="B157"/>
  <c r="E122" i="3" l="1"/>
  <c r="D122"/>
  <c r="D133"/>
  <c r="D138"/>
  <c r="D143"/>
  <c r="D164"/>
  <c r="D165"/>
  <c r="D153"/>
  <c r="E153"/>
  <c r="E143"/>
  <c r="E138"/>
  <c r="E133"/>
  <c r="G13" i="8" l="1"/>
  <c r="B322" i="5"/>
  <c r="D323"/>
  <c r="B303"/>
  <c r="B308" s="1"/>
  <c r="D303"/>
  <c r="M277"/>
  <c r="B269"/>
  <c r="H8" i="6"/>
  <c r="J10"/>
  <c r="J9"/>
  <c r="D8"/>
  <c r="J8" l="1"/>
  <c r="J6" s="1"/>
  <c r="B124" i="5"/>
  <c r="B129" s="1"/>
  <c r="D15" i="3"/>
  <c r="D123"/>
  <c r="B31" i="8" l="1"/>
  <c r="I30"/>
  <c r="J30" s="1"/>
  <c r="J23" s="1"/>
  <c r="J34" s="1"/>
  <c r="G29"/>
  <c r="G28"/>
  <c r="G27"/>
  <c r="G25"/>
  <c r="G24"/>
  <c r="I23"/>
  <c r="I34" s="1"/>
  <c r="H23"/>
  <c r="H34" s="1"/>
  <c r="F23"/>
  <c r="E23"/>
  <c r="D23"/>
  <c r="D34" s="1"/>
  <c r="C23"/>
  <c r="C34" s="1"/>
  <c r="G22"/>
  <c r="J13"/>
  <c r="G9"/>
  <c r="I8"/>
  <c r="H8"/>
  <c r="G8"/>
  <c r="D8"/>
  <c r="C8"/>
  <c r="J7"/>
  <c r="I7"/>
  <c r="H7"/>
  <c r="F7"/>
  <c r="E7"/>
  <c r="D7"/>
  <c r="C7"/>
  <c r="G7" l="1"/>
  <c r="G23"/>
  <c r="D465" i="5"/>
  <c r="D464"/>
  <c r="D463"/>
  <c r="D462"/>
  <c r="F455"/>
  <c r="F453"/>
  <c r="F452"/>
  <c r="D454"/>
  <c r="H427"/>
  <c r="H428"/>
  <c r="H429"/>
  <c r="H430"/>
  <c r="B421"/>
  <c r="H421" s="1"/>
  <c r="B420"/>
  <c r="H420" s="1"/>
  <c r="B422"/>
  <c r="H422" s="1"/>
  <c r="B419"/>
  <c r="H419" s="1"/>
  <c r="D404"/>
  <c r="F404" s="1"/>
  <c r="D395"/>
  <c r="D397"/>
  <c r="D456" s="1"/>
  <c r="B397"/>
  <c r="B456" s="1"/>
  <c r="B396"/>
  <c r="B455" s="1"/>
  <c r="B395"/>
  <c r="B394"/>
  <c r="B453" s="1"/>
  <c r="D344"/>
  <c r="D352" s="1"/>
  <c r="D363" s="1"/>
  <c r="D372" s="1"/>
  <c r="B344"/>
  <c r="B352" s="1"/>
  <c r="B363" s="1"/>
  <c r="B372" s="1"/>
  <c r="D334"/>
  <c r="F395" l="1"/>
  <c r="B465"/>
  <c r="D466"/>
  <c r="B464"/>
  <c r="B463"/>
  <c r="B462"/>
  <c r="B454"/>
  <c r="F397"/>
  <c r="D308" l="1"/>
  <c r="B278"/>
  <c r="F231"/>
  <c r="D232"/>
  <c r="F226"/>
  <c r="D227"/>
  <c r="A216"/>
  <c r="F215"/>
  <c r="D216"/>
  <c r="F210"/>
  <c r="D211"/>
  <c r="F211" s="1"/>
  <c r="B198" l="1"/>
  <c r="F155"/>
  <c r="F167" s="1"/>
  <c r="D155"/>
  <c r="D167" s="1"/>
  <c r="B155"/>
  <c r="B167" s="1"/>
  <c r="F8" i="6"/>
  <c r="F6" s="1"/>
  <c r="B109" i="5"/>
  <c r="H290" l="1"/>
  <c r="F457" l="1"/>
  <c r="B407"/>
  <c r="B431" l="1"/>
  <c r="H426"/>
  <c r="H431" l="1"/>
  <c r="F289" l="1"/>
  <c r="D278"/>
  <c r="B270"/>
  <c r="D257"/>
  <c r="D249"/>
  <c r="D218"/>
  <c r="A213"/>
  <c r="F209"/>
  <c r="D180" l="1"/>
  <c r="B180"/>
  <c r="K10" i="6" l="1"/>
  <c r="K11"/>
  <c r="I6"/>
  <c r="C8"/>
  <c r="F7" i="4" l="1"/>
  <c r="D124" i="5"/>
  <c r="D129" s="1"/>
  <c r="B104" l="1"/>
  <c r="D111"/>
  <c r="D24" i="7" l="1"/>
  <c r="C23"/>
  <c r="C24" s="1"/>
  <c r="B200" i="3" l="1"/>
  <c r="E123"/>
  <c r="E101"/>
  <c r="D101"/>
  <c r="D100" s="1"/>
  <c r="E72"/>
  <c r="E71" s="1"/>
  <c r="D72"/>
  <c r="D71" s="1"/>
  <c r="E63"/>
  <c r="D63"/>
  <c r="E48"/>
  <c r="D48"/>
  <c r="E42"/>
  <c r="E41" s="1"/>
  <c r="E34" s="1"/>
  <c r="D42"/>
  <c r="D35"/>
  <c r="E28"/>
  <c r="D28"/>
  <c r="D25"/>
  <c r="E18"/>
  <c r="D18"/>
  <c r="E14"/>
  <c r="D14"/>
  <c r="E11"/>
  <c r="D11"/>
  <c r="B393" i="5" s="1"/>
  <c r="B398" s="1"/>
  <c r="D115" i="3" l="1"/>
  <c r="D41"/>
  <c r="D34" s="1"/>
  <c r="D10"/>
  <c r="E10"/>
  <c r="E69" s="1"/>
  <c r="E115"/>
  <c r="E100"/>
  <c r="D69" l="1"/>
  <c r="B374" i="5"/>
  <c r="B375" s="1"/>
  <c r="B257"/>
  <c r="B418" s="1"/>
  <c r="H418" s="1"/>
  <c r="K9" i="6" l="1"/>
  <c r="D375" i="5" l="1"/>
  <c r="B461"/>
  <c r="B466" s="1"/>
  <c r="F405"/>
  <c r="D341" l="1"/>
  <c r="H288"/>
  <c r="H286"/>
  <c r="D289"/>
  <c r="D292" s="1"/>
  <c r="B289"/>
  <c r="D270"/>
  <c r="D263"/>
  <c r="D234"/>
  <c r="F232"/>
  <c r="F230"/>
  <c r="F229"/>
  <c r="F225"/>
  <c r="F224"/>
  <c r="A235"/>
  <c r="A234"/>
  <c r="A232"/>
  <c r="A229"/>
  <c r="A219"/>
  <c r="F216"/>
  <c r="F214"/>
  <c r="F213"/>
  <c r="F208"/>
  <c r="A218"/>
  <c r="D242"/>
  <c r="B242"/>
  <c r="D198"/>
  <c r="H11" i="6"/>
  <c r="H6" s="1"/>
  <c r="G6"/>
  <c r="J11"/>
  <c r="E8"/>
  <c r="C6"/>
  <c r="B8"/>
  <c r="B6" s="1"/>
  <c r="B115" i="5"/>
  <c r="B119" s="1"/>
  <c r="J21" i="7"/>
  <c r="J14"/>
  <c r="I21"/>
  <c r="I14"/>
  <c r="E42" i="1"/>
  <c r="D42"/>
  <c r="E34"/>
  <c r="D34"/>
  <c r="E16"/>
  <c r="E25" s="1"/>
  <c r="G26" i="4"/>
  <c r="F26"/>
  <c r="E26"/>
  <c r="D26"/>
  <c r="E7"/>
  <c r="F19"/>
  <c r="F21" s="1"/>
  <c r="F23" s="1"/>
  <c r="G7"/>
  <c r="G19" s="1"/>
  <c r="G21" s="1"/>
  <c r="G23" s="1"/>
  <c r="D7"/>
  <c r="D19" s="1"/>
  <c r="D21" s="1"/>
  <c r="D23" s="1"/>
  <c r="G457" i="5"/>
  <c r="H457"/>
  <c r="F402"/>
  <c r="F403"/>
  <c r="F406"/>
  <c r="C407"/>
  <c r="D407"/>
  <c r="G407"/>
  <c r="D457"/>
  <c r="H466"/>
  <c r="F466"/>
  <c r="B445"/>
  <c r="B249"/>
  <c r="B111"/>
  <c r="C104"/>
  <c r="D445"/>
  <c r="B341"/>
  <c r="B423"/>
  <c r="D27" i="7"/>
  <c r="H24"/>
  <c r="F24"/>
  <c r="J8"/>
  <c r="B349" i="5"/>
  <c r="B263"/>
  <c r="B334"/>
  <c r="B323"/>
  <c r="F323" s="1"/>
  <c r="D349"/>
  <c r="F407" l="1"/>
  <c r="D28" i="4"/>
  <c r="B353" i="5" s="1"/>
  <c r="E19" i="4"/>
  <c r="E21" s="1"/>
  <c r="E23" s="1"/>
  <c r="F219" i="5"/>
  <c r="D219"/>
  <c r="D398"/>
  <c r="E43" i="1"/>
  <c r="E46" s="1"/>
  <c r="F28" i="4"/>
  <c r="G28"/>
  <c r="G31" s="1"/>
  <c r="K8" i="6"/>
  <c r="D6"/>
  <c r="F218" i="5"/>
  <c r="E6" i="6"/>
  <c r="F234" i="5"/>
  <c r="D235"/>
  <c r="H289"/>
  <c r="F227"/>
  <c r="F235" s="1"/>
  <c r="H423"/>
  <c r="B452"/>
  <c r="B457" s="1"/>
  <c r="F393"/>
  <c r="D31" i="4" l="1"/>
  <c r="B356" i="5"/>
  <c r="B358" s="1"/>
  <c r="E28" i="4"/>
  <c r="D34"/>
  <c r="F396" i="5"/>
  <c r="F31" i="4"/>
  <c r="G34"/>
  <c r="G23" i="7"/>
  <c r="B364" i="5"/>
  <c r="B366" s="1"/>
  <c r="K6" i="6"/>
  <c r="F34" i="4" l="1"/>
  <c r="D10" i="1"/>
  <c r="D16" s="1"/>
  <c r="D25" s="1"/>
  <c r="D43" s="1"/>
  <c r="D46" s="1"/>
  <c r="F291" i="5"/>
  <c r="F292" s="1"/>
  <c r="H292" s="1"/>
  <c r="E31" i="4"/>
  <c r="F394" i="5"/>
  <c r="F398" s="1"/>
  <c r="G24" i="7"/>
  <c r="J23"/>
  <c r="J24" s="1"/>
  <c r="E23"/>
  <c r="E24" s="1"/>
  <c r="H291" i="5" l="1"/>
  <c r="D364"/>
  <c r="D366" s="1"/>
  <c r="D353"/>
  <c r="E34" i="4"/>
  <c r="I23" i="7"/>
  <c r="I24" s="1"/>
  <c r="D356" i="5" l="1"/>
  <c r="D358" s="1"/>
</calcChain>
</file>

<file path=xl/sharedStrings.xml><?xml version="1.0" encoding="utf-8"?>
<sst xmlns="http://schemas.openxmlformats.org/spreadsheetml/2006/main" count="1143" uniqueCount="910">
  <si>
    <t>Người lập biểu</t>
  </si>
  <si>
    <t>Kế toán trưởng</t>
  </si>
  <si>
    <t>Số cuối kỳ</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</si>
  <si>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</si>
  <si>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</si>
  <si>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</si>
  <si>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</si>
  <si>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</si>
  <si>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</si>
  <si>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</si>
  <si>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</si>
  <si>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</si>
  <si>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</si>
  <si>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</si>
  <si>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</si>
  <si>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</si>
  <si>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</si>
  <si>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</si>
  <si>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</si>
  <si>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</si>
  <si>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</si>
  <si>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</si>
  <si>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</si>
  <si>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</si>
  <si>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</si>
  <si>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</si>
  <si>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</si>
  <si>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</si>
  <si>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</si>
  <si>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</si>
  <si>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</si>
  <si>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</si>
  <si>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</si>
  <si>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</si>
  <si>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</si>
  <si>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</si>
  <si>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</si>
  <si>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</si>
  <si>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</si>
  <si>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</si>
  <si>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</si>
  <si>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</si>
  <si>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</si>
  <si>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</si>
  <si>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</si>
  <si>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</si>
  <si>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</si>
  <si>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</si>
  <si>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</si>
  <si>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</si>
  <si>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</si>
  <si>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</si>
  <si>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</si>
  <si>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</si>
  <si>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</si>
  <si>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</si>
  <si>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</si>
  <si>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</si>
  <si>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</si>
  <si>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</si>
  <si>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</si>
  <si>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</si>
  <si>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</si>
  <si>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</si>
  <si>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</si>
  <si>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</si>
  <si>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</si>
  <si>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</si>
  <si>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</si>
  <si>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</si>
  <si>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</si>
  <si>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</si>
  <si>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</si>
  <si>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</si>
  <si>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</si>
  <si>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</si>
  <si>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</si>
  <si>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</si>
  <si>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</si>
  <si>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</si>
  <si>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</si>
  <si>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</si>
  <si>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</si>
  <si>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</si>
  <si>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</si>
  <si>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</si>
  <si>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</si>
  <si>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</si>
  <si>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</si>
  <si>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</si>
  <si>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</si>
  <si>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</si>
  <si>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</si>
  <si>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</si>
  <si>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</si>
  <si>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</si>
  <si>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</si>
  <si>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</si>
  <si>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</si>
  <si>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</si>
  <si>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</si>
  <si>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</si>
  <si>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</si>
  <si>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</si>
  <si>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</si>
  <si>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</si>
  <si>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</si>
  <si>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</si>
  <si>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</si>
  <si>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</si>
  <si>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</si>
  <si>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</si>
  <si>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</si>
  <si>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</si>
  <si>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</si>
  <si>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</si>
  <si>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</si>
  <si>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</si>
  <si>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</si>
  <si>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</si>
  <si>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</si>
  <si>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</si>
  <si>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</si>
  <si>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</si>
  <si>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</si>
  <si>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</si>
  <si>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</si>
  <si>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</si>
  <si>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</si>
  <si>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</si>
  <si>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</si>
  <si>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</si>
  <si>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</si>
  <si>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</si>
  <si>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</si>
  <si>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</si>
  <si>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</si>
  <si>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</si>
  <si>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</si>
  <si>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</si>
  <si>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</si>
  <si>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</si>
  <si>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</si>
  <si>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</si>
  <si>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</si>
  <si>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</si>
  <si>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</si>
  <si>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</si>
  <si>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</si>
  <si>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</si>
  <si>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</si>
  <si>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</si>
  <si>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</si>
  <si>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</si>
  <si>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</si>
  <si>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</si>
  <si>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</si>
  <si>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</si>
  <si>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</si>
  <si>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</si>
  <si>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</si>
  <si>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</si>
  <si>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</si>
  <si>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</si>
  <si>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</si>
  <si>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</si>
  <si>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</si>
  <si>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</si>
  <si>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</si>
  <si>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</si>
  <si>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</si>
  <si>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</si>
  <si>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</si>
  <si>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</si>
  <si>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</si>
  <si>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</si>
  <si>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</si>
  <si>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</si>
  <si>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</si>
  <si>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</si>
  <si>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</si>
  <si>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</si>
  <si>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</si>
  <si>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</si>
  <si>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</si>
  <si>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</si>
  <si>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</si>
  <si>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</si>
  <si>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</si>
  <si>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</si>
  <si>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</si>
  <si>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</si>
  <si>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</si>
  <si>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</si>
  <si>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</si>
  <si>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</si>
  <si>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</si>
  <si>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</si>
  <si>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</si>
  <si>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</si>
  <si>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</si>
  <si>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</si>
  <si>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</si>
  <si>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TỔNG CỘNG NGUỒN VỐN</t>
  </si>
  <si>
    <t>440</t>
  </si>
  <si>
    <t>CÁC CHỈ TIÊU NGOÀI BẢNG</t>
  </si>
  <si>
    <t>1. Tài sản cố định thuê ngoài</t>
  </si>
  <si>
    <t>001</t>
  </si>
  <si>
    <t>2. Vật tư, chứng chỉ có giá nhận giữ hộ</t>
  </si>
  <si>
    <t>002</t>
  </si>
  <si>
    <t>3. Tài sản nhận ký cược</t>
  </si>
  <si>
    <t>003</t>
  </si>
  <si>
    <t>4. Nợ khó đòi đã xử lý</t>
  </si>
  <si>
    <t>004</t>
  </si>
  <si>
    <t>5. Ngoại tệ các loại</t>
  </si>
  <si>
    <t>005</t>
  </si>
  <si>
    <t>6. Chứng khoán lưu ký</t>
  </si>
  <si>
    <t>006</t>
  </si>
  <si>
    <t>6.1. Chứng khoán giao dịch</t>
  </si>
  <si>
    <t>007</t>
  </si>
  <si>
    <t>6.1.1. Chứng khoán giao dịch của thành viên lưu ký</t>
  </si>
  <si>
    <t>008</t>
  </si>
  <si>
    <t>6.1.2. Chứng khoán giao dịch của khách hàng trong nước</t>
  </si>
  <si>
    <t>009</t>
  </si>
  <si>
    <t>6.1.3. Chứng khoán giao dịch của khách hàng nước ngoài</t>
  </si>
  <si>
    <t>010</t>
  </si>
  <si>
    <t>6.1.4. Chứng khoán giao dịch của tổ chức khác</t>
  </si>
  <si>
    <t>011</t>
  </si>
  <si>
    <t>6.2. Chứng khoán tạm ngừng giao dịch</t>
  </si>
  <si>
    <t>012</t>
  </si>
  <si>
    <t>6.2.1. Chứng khoán tạm ngừng giao dịch của thành viên lưu ký</t>
  </si>
  <si>
    <t>013</t>
  </si>
  <si>
    <t>6.2.2. Chứng khoán tạm ngừng giao dịch của khách hàng trong nước</t>
  </si>
  <si>
    <t>014</t>
  </si>
  <si>
    <t>6.2.3. Chứng khoán tạm ngừng giao dịch của khách hàng nước ngoài</t>
  </si>
  <si>
    <t>015</t>
  </si>
  <si>
    <t>6.2.4. Chứng khoán tạm ngừng giao dịch của tổ chức khác</t>
  </si>
  <si>
    <t>016</t>
  </si>
  <si>
    <t>6.3. Chứng khoán cầm cố</t>
  </si>
  <si>
    <t>017</t>
  </si>
  <si>
    <t>6.3.1. Chứng khoán cầm cố của thành viên lưu ký</t>
  </si>
  <si>
    <t>018</t>
  </si>
  <si>
    <t>6.3.2. Chứng khoán cầm cố của khách hàng trong nước</t>
  </si>
  <si>
    <t>019</t>
  </si>
  <si>
    <t>6.3.3. Chứng khoán cầm cố của khách hàng nước ngoài</t>
  </si>
  <si>
    <t>020</t>
  </si>
  <si>
    <t>6.3.4. Chứng khoán cầm cố của tổ chức khác</t>
  </si>
  <si>
    <t>021</t>
  </si>
  <si>
    <t>6.4. Chứng khoán tạm giữ</t>
  </si>
  <si>
    <t>022</t>
  </si>
  <si>
    <t>6.4.1. Chứng khoán tạm giữ của thành viên lưu ký</t>
  </si>
  <si>
    <t>023</t>
  </si>
  <si>
    <t>6.4.2. Chứng khoán tạm giữ của khách hàng trong nước</t>
  </si>
  <si>
    <t>024</t>
  </si>
  <si>
    <t>6.4.3. Chứng khoán tạm giữ của khách hàng nước ngoài</t>
  </si>
  <si>
    <t>025</t>
  </si>
  <si>
    <t>6.4.4. Chứng khoán tạm giữ của tổ chức khác</t>
  </si>
  <si>
    <t>026</t>
  </si>
  <si>
    <t>6.5. Chứng khoán chờ thanh toán</t>
  </si>
  <si>
    <t>027</t>
  </si>
  <si>
    <t>6.5.1. Chứng khoán chờ thanh toán của thành viên lưu ký</t>
  </si>
  <si>
    <t>028</t>
  </si>
  <si>
    <t>6.5.2. Chứng khoán chờ thanh toán của khách hàng trong nước</t>
  </si>
  <si>
    <t>029</t>
  </si>
  <si>
    <t>6.5.3. Chứng khoán chờ thanh toán của khách hàng nước ngoài</t>
  </si>
  <si>
    <t>030</t>
  </si>
  <si>
    <t>6.5.4. Chứng khoán chờ thanh toán của tổ chức khác</t>
  </si>
  <si>
    <t>031</t>
  </si>
  <si>
    <t>6.6. Chứng khoán phong tỏa chờ rút</t>
  </si>
  <si>
    <t>032</t>
  </si>
  <si>
    <t>6.6.1. Chứng khoán phong tỏa chờ rút của thành viên lưu ký</t>
  </si>
  <si>
    <t>033</t>
  </si>
  <si>
    <t>6.6.2. Chứng khoán phong tỏa chờ rút của khách hàng trong nước</t>
  </si>
  <si>
    <t>034</t>
  </si>
  <si>
    <t>6.6.3. Chứng khoán phong tỏa chờ rút của khách hàng nước ngoài</t>
  </si>
  <si>
    <t>035</t>
  </si>
  <si>
    <t>6.6.4. Chứng khoán phong tỏa chờ rút của tổ chức khác</t>
  </si>
  <si>
    <t>036</t>
  </si>
  <si>
    <t>6.7. Chứng khoán chờ giao dịch</t>
  </si>
  <si>
    <t>037</t>
  </si>
  <si>
    <t>6.7.1. Chứng khoán chờ giao dịch của thành viên lưu ký</t>
  </si>
  <si>
    <t>038</t>
  </si>
  <si>
    <t>6.7.2. Chứng khoán chờ giao dịch của khách hàng trong nước</t>
  </si>
  <si>
    <t>039</t>
  </si>
  <si>
    <t>6.7.3. Chứng khoán chờ giao dịch của khách hàng nước ngoài</t>
  </si>
  <si>
    <t>040</t>
  </si>
  <si>
    <t>6.7.4. Chứng khoán chờ giao dịch của tổ chức khác</t>
  </si>
  <si>
    <t>041</t>
  </si>
  <si>
    <t>6.8. Chứng khoán ký quỹ đảm bảo khoản vay</t>
  </si>
  <si>
    <t>042</t>
  </si>
  <si>
    <t>6.8.1. Chứng khoán ký quỹ đảm bảo khoản vay của thành viên lưu ký</t>
  </si>
  <si>
    <t>043</t>
  </si>
  <si>
    <t>6.8.2. Chứng khoán ký quỹ đảm bảo khoản vay của khách hàng trong nước</t>
  </si>
  <si>
    <t>044</t>
  </si>
  <si>
    <t>6.8.3. Chứng khoán ký quỹ đảm bảo khoản vay của khách hàng nước ngoài</t>
  </si>
  <si>
    <t>045</t>
  </si>
  <si>
    <t>6.8.4. Chứng khoán ký quỹ đảm bảo khoản vay của tổ chức khác</t>
  </si>
  <si>
    <t>046</t>
  </si>
  <si>
    <t>6.9. Chứng khoán sửa lỗi giao dịch</t>
  </si>
  <si>
    <t>047</t>
  </si>
  <si>
    <t>7. Chứng khoán lưu ký công ty đại chúng chưa niêm yết</t>
  </si>
  <si>
    <t>050</t>
  </si>
  <si>
    <t>7.1. Chứng khoán giao dịch</t>
  </si>
  <si>
    <t>051</t>
  </si>
  <si>
    <t>7.1.1. Chứng khoán giao dịch của thành viên lưu ký</t>
  </si>
  <si>
    <t>052</t>
  </si>
  <si>
    <t>7.1.2. Chứng khoán giao dịch của khách hàng trong nước</t>
  </si>
  <si>
    <t>053</t>
  </si>
  <si>
    <t>7.1.3. Chứng khoán giao dịch của khách hàng nước ngoài</t>
  </si>
  <si>
    <t>054</t>
  </si>
  <si>
    <t>7.1.4. Chứng khoán giao dịch của tổ chức khác</t>
  </si>
  <si>
    <t>055</t>
  </si>
  <si>
    <t>7.2. Chứng khoán tạm ngừng giao dịch</t>
  </si>
  <si>
    <t>056</t>
  </si>
  <si>
    <t>7.2.1. Chứng khoán tạm ngừng giao dịch của thành viên lưu ký</t>
  </si>
  <si>
    <t>057</t>
  </si>
  <si>
    <t>7.2.2. Chứng khoán tạm ngừng giao dịch của khách hàng trong nước</t>
  </si>
  <si>
    <t>058</t>
  </si>
  <si>
    <t>7.2.3. Chứng khoán tạm ngừng giao dịch của khách hàng nước ngoài</t>
  </si>
  <si>
    <t>059</t>
  </si>
  <si>
    <t>7.2.4. Chứng khoán tạm ngừng giao dịch của tổ chức khác</t>
  </si>
  <si>
    <t>060</t>
  </si>
  <si>
    <t>7.3.  Chứng khoán cầm cố</t>
  </si>
  <si>
    <t>061</t>
  </si>
  <si>
    <t>7.3.1. Chứng khoán cầm cố của thành viên lưu ký</t>
  </si>
  <si>
    <t>062</t>
  </si>
  <si>
    <t>7.3.2. Chứng khoán cầm cố của khách hàng trong nước</t>
  </si>
  <si>
    <t>063</t>
  </si>
  <si>
    <t>7.3.3. Chứng khoán cầm cố của khách hàng nước ngoài</t>
  </si>
  <si>
    <t>064</t>
  </si>
  <si>
    <t>7.3.4. Chứng khoán cầm cố của tổ chức khác</t>
  </si>
  <si>
    <t>065</t>
  </si>
  <si>
    <t>7.4. Chứng khoán tạm giữ</t>
  </si>
  <si>
    <t>066</t>
  </si>
  <si>
    <t>7.4.1. Chứng khoán tạm giữ của thành viên lưu ký</t>
  </si>
  <si>
    <t>067</t>
  </si>
  <si>
    <t>7.4.2. Chứng khoán tạm giữ của khách hàng trong nước</t>
  </si>
  <si>
    <t>068</t>
  </si>
  <si>
    <t>7.4.3. Chứng khoán tạm giữ của khách hàng nước ngoài</t>
  </si>
  <si>
    <t>069</t>
  </si>
  <si>
    <t>7.4.4. Chứng khoán tạm giữ của tổ chức khác</t>
  </si>
  <si>
    <t>070</t>
  </si>
  <si>
    <t>7.5. Chứng khoán chờ thanh toán</t>
  </si>
  <si>
    <t>071</t>
  </si>
  <si>
    <t>7.5.1. Chứng khoán chờ thanh toán của thành viên lưu ký</t>
  </si>
  <si>
    <t>072</t>
  </si>
  <si>
    <t>7.5.2. Chứng khoán chờ thanh toán của khách hàng trong nước</t>
  </si>
  <si>
    <t>073</t>
  </si>
  <si>
    <t>7.5.3. Chứng khoán chờ thanh toán của khách hàng nước ngoài</t>
  </si>
  <si>
    <t>074</t>
  </si>
  <si>
    <t>7.5.4. Chứng khoán chờ thanh toán của tổ chức khác</t>
  </si>
  <si>
    <t>075</t>
  </si>
  <si>
    <t>7.6. Chứng khoán phong tỏa chờ rút</t>
  </si>
  <si>
    <t>076</t>
  </si>
  <si>
    <t>7.6.1. Chứng khoán phong tỏa chờ rút của thành viên lưu ký</t>
  </si>
  <si>
    <t>077</t>
  </si>
  <si>
    <t>7.6.2. Chứng khoán phong tỏa chờ rút của khách hàng trong nước</t>
  </si>
  <si>
    <t>078</t>
  </si>
  <si>
    <t>7.6.3. Chứng khoán phong tỏa chờ rút của khách hàng nước ngoài</t>
  </si>
  <si>
    <t>079</t>
  </si>
  <si>
    <t>7.6.4. Chứng khoán phong tỏa chờ rút của tổ chức khác</t>
  </si>
  <si>
    <t>080</t>
  </si>
  <si>
    <t>7.7. Chứng khoán sửa lỗi giao dịch</t>
  </si>
  <si>
    <t>081</t>
  </si>
  <si>
    <t>8. Chứng khoán chưa lưu ký của khách hàng</t>
  </si>
  <si>
    <t>082</t>
  </si>
  <si>
    <t>9. Chứng khoán chưa lưu ký của công ty chứng khoán</t>
  </si>
  <si>
    <t>083</t>
  </si>
  <si>
    <t>10. Chứng khoán nhận ủy thác đấu giá</t>
  </si>
  <si>
    <t>084</t>
  </si>
  <si>
    <t xml:space="preserve">1. Doanh thu </t>
  </si>
  <si>
    <t>Trong đó:</t>
  </si>
  <si>
    <t xml:space="preserve">     - Doanh thu hoạt động môi giới chứng khoán</t>
  </si>
  <si>
    <t>01.1</t>
  </si>
  <si>
    <t xml:space="preserve">     - Doanh thu hoạt động đầu tư chứng khoán, góp vốn</t>
  </si>
  <si>
    <t>01.2</t>
  </si>
  <si>
    <t xml:space="preserve">     - Doanh thu bảo lãnh phát hành chứng khoán</t>
  </si>
  <si>
    <t>01.3</t>
  </si>
  <si>
    <t xml:space="preserve">     - Doanh thu đại lý phát hành chứng khoán</t>
  </si>
  <si>
    <t>01.4</t>
  </si>
  <si>
    <t xml:space="preserve">     - Doanh thu hoạt động tư vấn</t>
  </si>
  <si>
    <t>01.5</t>
  </si>
  <si>
    <t xml:space="preserve">     - Doanh thu lưu ký chứng khoán</t>
  </si>
  <si>
    <t>01.6</t>
  </si>
  <si>
    <t xml:space="preserve">     - Doanh thu hoạt động ủy thác đấu giá</t>
  </si>
  <si>
    <t>01.7</t>
  </si>
  <si>
    <t xml:space="preserve">     - Doanh thu cho thuê sử dụng tài sản</t>
  </si>
  <si>
    <t>01.8</t>
  </si>
  <si>
    <t xml:space="preserve">     - Doanh thu khác</t>
  </si>
  <si>
    <t>01.9</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</si>
  <si>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</si>
  <si>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</si>
  <si>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</si>
  <si>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</si>
  <si>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</si>
  <si>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</si>
  <si>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</si>
  <si>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</si>
  <si>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</si>
  <si>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Lợi nhuận từ các công ty liên kết</t>
  </si>
  <si>
    <t>45</t>
  </si>
  <si>
    <t>12. Tổng lợi nhuận kế toán trước thuế</t>
  </si>
  <si>
    <t>13. Chi phí thuế TNDN hiện hành</t>
  </si>
  <si>
    <t>51</t>
  </si>
  <si>
    <t>14. Chi phí thuế TNDN hoãn lại</t>
  </si>
  <si>
    <t>52</t>
  </si>
  <si>
    <t>15. Lợi nhuận sau thuế thu nhập doanh nghiệp</t>
  </si>
  <si>
    <t>15.1. Lợi nhuận sau thuế của cổ đông thiểu số</t>
  </si>
  <si>
    <t>15.2. Lợi nhuận sau thuế của cổ đông công ty mẹ</t>
  </si>
  <si>
    <t>62</t>
  </si>
  <si>
    <t>16. Lãi cơ bản trên cổ phiếu(*)</t>
  </si>
  <si>
    <t>Mẫu số B02 - CTCK</t>
  </si>
  <si>
    <t xml:space="preserve">Ban hành theo thông tư số 95/2008/TT-BTC </t>
  </si>
  <si>
    <t>BẢN THUYẾT MINH BÁO CÁO TÀI CHÍNH</t>
  </si>
  <si>
    <r>
      <t>I.</t>
    </r>
    <r>
      <rPr>
        <b/>
        <sz val="7"/>
        <rFont val="Times New Roman"/>
        <family val="1"/>
      </rPr>
      <t xml:space="preserve"> </t>
    </r>
    <r>
      <rPr>
        <b/>
        <sz val="11"/>
        <rFont val="Times New Roman"/>
        <family val="1"/>
      </rPr>
      <t>ĐẶC ĐIỂM HOẠT ĐỘNG CỦA DOANH NGHIỆP</t>
    </r>
  </si>
  <si>
    <r>
      <t xml:space="preserve">2. Lĩnh vực kinh doanh: </t>
    </r>
    <r>
      <rPr>
        <sz val="11"/>
        <rFont val="Times New Roman"/>
        <family val="1"/>
      </rPr>
      <t>Kinh doanh Chứng khoán</t>
    </r>
  </si>
  <si>
    <r>
      <t>3. Hoạt động kinh doanh chính trong năm</t>
    </r>
    <r>
      <rPr>
        <sz val="11"/>
        <rFont val="Times New Roman"/>
        <family val="1"/>
      </rPr>
      <t>: Môi giới chứng khoán, tư vấn đầu tư chứng khoán và lưu ký chứng khoán.</t>
    </r>
  </si>
  <si>
    <r>
      <t>4.</t>
    </r>
    <r>
      <rPr>
        <b/>
        <sz val="7"/>
        <rFont val="Times New Roman"/>
        <family val="1"/>
      </rPr>
      <t xml:space="preserve"> </t>
    </r>
    <r>
      <rPr>
        <b/>
        <sz val="11"/>
        <rFont val="Times New Roman"/>
        <family val="1"/>
      </rPr>
      <t>Nhân viên:</t>
    </r>
  </si>
  <si>
    <r>
      <t>1.</t>
    </r>
    <r>
      <rPr>
        <b/>
        <sz val="7"/>
        <rFont val="Times New Roman"/>
        <family val="1"/>
      </rPr>
      <t> </t>
    </r>
    <r>
      <rPr>
        <b/>
        <sz val="11"/>
        <rFont val="Times New Roman"/>
        <family val="1"/>
      </rPr>
      <t xml:space="preserve">Năm tài chính: </t>
    </r>
  </si>
  <si>
    <t xml:space="preserve">Năm tài chính của Công ty bắt đầu từ ngày 01 tháng 01 và kết thúc ngày 31 tháng 12 hàng năm. </t>
  </si>
  <si>
    <r>
      <t>2.</t>
    </r>
    <r>
      <rPr>
        <b/>
        <sz val="7"/>
        <rFont val="Times New Roman"/>
        <family val="1"/>
      </rPr>
      <t xml:space="preserve"> </t>
    </r>
    <r>
      <rPr>
        <b/>
        <sz val="11"/>
        <rFont val="Times New Roman"/>
        <family val="1"/>
      </rPr>
      <t>Đơn vị tiền tệ sử dụng trong kế toán</t>
    </r>
  </si>
  <si>
    <t xml:space="preserve">Đơn vị tiền tệ sử dụng trong kế toán là Đồng Việt Nam (VND). </t>
  </si>
  <si>
    <r>
      <t>1.</t>
    </r>
    <r>
      <rPr>
        <b/>
        <sz val="7"/>
        <rFont val="Times New Roman"/>
        <family val="1"/>
      </rPr>
      <t> </t>
    </r>
    <r>
      <rPr>
        <b/>
        <sz val="11"/>
        <rFont val="Times New Roman"/>
        <family val="1"/>
      </rPr>
      <t>Chuẩn mực và Chế độ kế toán áp dụng</t>
    </r>
  </si>
  <si>
    <t>2. Tuyên bố về việc tuân thủ chuẩn mực kế toán và chế độ kế toán</t>
  </si>
  <si>
    <r>
      <t>3.</t>
    </r>
    <r>
      <rPr>
        <b/>
        <sz val="7"/>
        <rFont val="Times New Roman"/>
        <family val="1"/>
      </rPr>
      <t> </t>
    </r>
    <r>
      <rPr>
        <b/>
        <sz val="11"/>
        <rFont val="Times New Roman"/>
        <family val="1"/>
      </rPr>
      <t>Hình thức kế toán áp dụng</t>
    </r>
  </si>
  <si>
    <t>Công ty sử dụng hình thức kế toán nhật ký chung trên máy vi tính.</t>
  </si>
  <si>
    <r>
      <t>1.</t>
    </r>
    <r>
      <rPr>
        <b/>
        <sz val="7"/>
        <rFont val="Times New Roman"/>
        <family val="1"/>
      </rPr>
      <t xml:space="preserve"> </t>
    </r>
    <r>
      <rPr>
        <b/>
        <sz val="11"/>
        <rFont val="Times New Roman"/>
        <family val="1"/>
      </rPr>
      <t>Cơ sở lập Báo cáo tài chính</t>
    </r>
  </si>
  <si>
    <t>Báo cáo tài chính được lập trên cơ sở kế toán dồn tích (trừ các thông tin liên quan đến các luồng tiền).</t>
  </si>
  <si>
    <r>
      <t>2.</t>
    </r>
    <r>
      <rPr>
        <b/>
        <sz val="7"/>
        <rFont val="Times New Roman"/>
        <family val="1"/>
      </rPr>
      <t> </t>
    </r>
    <r>
      <rPr>
        <b/>
        <sz val="11"/>
        <rFont val="Times New Roman"/>
        <family val="1"/>
      </rPr>
      <t>Tiền và các khoản tương đương tiền</t>
    </r>
  </si>
  <si>
    <t>Dự phòng phải thu khó đòi được lập cho từng khoản nợ phải thu khó đòi căn cứ vào tuổi nợ quá hạn của các khoản nợ hoặc dự kiến mức tổn thất có thể xảy ra, cụ thể như sau:</t>
  </si>
  <si>
    <r>
      <t>·</t>
    </r>
    <r>
      <rPr>
        <sz val="7"/>
        <color indexed="8"/>
        <rFont val="Times New Roman"/>
        <family val="1"/>
      </rPr>
      <t xml:space="preserve">         </t>
    </r>
    <r>
      <rPr>
        <sz val="11"/>
        <color indexed="8"/>
        <rFont val="Times New Roman"/>
        <family val="1"/>
      </rPr>
      <t>Đối với nợ phải thu quá hạn thanh toán:</t>
    </r>
  </si>
  <si>
    <r>
      <t>-</t>
    </r>
    <r>
      <rPr>
        <sz val="7"/>
        <color indexed="8"/>
        <rFont val="Times New Roman"/>
        <family val="1"/>
      </rPr>
      <t xml:space="preserve">          </t>
    </r>
    <r>
      <rPr>
        <sz val="11"/>
        <color indexed="8"/>
        <rFont val="Times New Roman"/>
        <family val="1"/>
      </rPr>
      <t>30% giá trị đối với khoản nợ phải thu quá hạn từ trên 6 tháng đến dưới 1 năm.</t>
    </r>
  </si>
  <si>
    <r>
      <t>-</t>
    </r>
    <r>
      <rPr>
        <sz val="7"/>
        <color indexed="8"/>
        <rFont val="Times New Roman"/>
        <family val="1"/>
      </rPr>
      <t xml:space="preserve">          </t>
    </r>
    <r>
      <rPr>
        <sz val="11"/>
        <color indexed="8"/>
        <rFont val="Times New Roman"/>
        <family val="1"/>
      </rPr>
      <t>50% giá trị đối với khoản nợ phải thu quá hạn từ 1 năm đến dưới 2 năm.</t>
    </r>
  </si>
  <si>
    <r>
      <t>-</t>
    </r>
    <r>
      <rPr>
        <sz val="7"/>
        <color indexed="8"/>
        <rFont val="Times New Roman"/>
        <family val="1"/>
      </rPr>
      <t xml:space="preserve">          </t>
    </r>
    <r>
      <rPr>
        <sz val="11"/>
        <color indexed="8"/>
        <rFont val="Times New Roman"/>
        <family val="1"/>
      </rPr>
      <t>70% giá trị đối với khoản nợ phải thu quá hạn từ 2 năm đến dưới 3 năm.</t>
    </r>
  </si>
  <si>
    <r>
      <t>-</t>
    </r>
    <r>
      <rPr>
        <sz val="7"/>
        <color indexed="8"/>
        <rFont val="Times New Roman"/>
        <family val="1"/>
      </rPr>
      <t xml:space="preserve">          </t>
    </r>
    <r>
      <rPr>
        <sz val="11"/>
        <color indexed="8"/>
        <rFont val="Times New Roman"/>
        <family val="1"/>
      </rPr>
      <t>100% giá trị đối với khoản nợ phải thu quá hạn từ 3 năm trở lên.</t>
    </r>
  </si>
  <si>
    <r>
      <t>·</t>
    </r>
    <r>
      <rPr>
        <sz val="7"/>
        <color indexed="8"/>
        <rFont val="Times New Roman"/>
        <family val="1"/>
      </rPr>
      <t xml:space="preserve">         </t>
    </r>
    <r>
      <rPr>
        <sz val="11"/>
        <color indexed="8"/>
        <rFont val="Times New Roman"/>
        <family val="1"/>
      </rPr>
      <t>Đối với nợ phải thu quá hạn thanh toán dưới 6 tháng nhưng khó có khả năng thu hồi: căn cứ vào đánh giá mức độ tổn thất của các khoản phải thu để lập dự phòng.</t>
    </r>
  </si>
  <si>
    <t>Tài sản cố định hữu hình được khấu hao theo phương pháp đường thẳng dựa trên thời gian hữu dụng ước tính. Số năm khấu hao của các loại tài sản cố định hữu hình như sau:</t>
  </si>
  <si>
    <t>Loại tài sản cố định</t>
  </si>
  <si>
    <t>Số năm</t>
  </si>
  <si>
    <t xml:space="preserve">Máy móc và thiết bị </t>
  </si>
  <si>
    <t>03 – 15</t>
  </si>
  <si>
    <t xml:space="preserve">Thiết bị, dụng cụ quản lý </t>
  </si>
  <si>
    <t>03 – 08</t>
  </si>
  <si>
    <t>Thông tư số 95/2008/TT-BTC cho phép các Công ty chứng khoán thực hiện hạch toán kế toán các khoản đầu tư chứng khoán theo một trong hai nguyên tắc là giá gốc và giá trị hợp lý. Theo đó, Công ty đã lựa chọn phương pháp giá gốc để ghi nhận các khoản đầu tư chứng khoán.</t>
  </si>
  <si>
    <t>Chứng khoán kinh doanh</t>
  </si>
  <si>
    <t>Chứng khoán kinh doanh được ghi nhận theo giá gốc. Các khoản cổ tức và trái tức nhận được trong năm được ghi nhận giảm giá vốn chứng khoán đối với khoản lãi dồn tích trước ngày mua và ghi nhận tăng doanh thu đầu tư đối với phần lãi kể từ ngày mua.</t>
  </si>
  <si>
    <t>Tổng giám đốc</t>
  </si>
  <si>
    <t>Dự phòng giảm giá chứng khoán kinh doanh</t>
  </si>
  <si>
    <t>Dự phòng giảm giá chứng khoán được lập cho từng loại chứng khoán được mua bán trên thị trường và có giá thị trường thấp hơn giá trị đang hạch toán trên sổ sách. Giá thị trường làm căn cứ xem xét trích lập dự phòng được xác định như sau:</t>
  </si>
  <si>
    <r>
      <t>·</t>
    </r>
    <r>
      <rPr>
        <sz val="7"/>
        <color indexed="8"/>
        <rFont val="Times New Roman"/>
        <family val="1"/>
      </rPr>
      <t xml:space="preserve">         </t>
    </r>
    <r>
      <rPr>
        <sz val="11"/>
        <color indexed="8"/>
        <rFont val="Times New Roman"/>
        <family val="1"/>
      </rPr>
      <t>Đối với chứng khoán đã niêm yết trên Sở giao dịch chứng khoán Hà Nội (HNX) là giá giao dịch bình quân tại ngày trích lập dự phòng.</t>
    </r>
  </si>
  <si>
    <r>
      <t>·</t>
    </r>
    <r>
      <rPr>
        <sz val="7"/>
        <color indexed="8"/>
        <rFont val="Times New Roman"/>
        <family val="1"/>
      </rPr>
      <t xml:space="preserve">         </t>
    </r>
    <r>
      <rPr>
        <sz val="11"/>
        <color indexed="8"/>
        <rFont val="Times New Roman"/>
        <family val="1"/>
      </rPr>
      <t>Đối với chứng khoán đã niêm yết trên Sở giao dịch chứng khoán TP. Hồ Chí Minh (HOSE) là giá đóng cửa tại ngày trích lập dự phòng.</t>
    </r>
  </si>
  <si>
    <r>
      <t>·</t>
    </r>
    <r>
      <rPr>
        <sz val="7"/>
        <color indexed="8"/>
        <rFont val="Times New Roman"/>
        <family val="1"/>
      </rPr>
      <t xml:space="preserve">         </t>
    </r>
    <r>
      <rPr>
        <sz val="11"/>
        <color indexed="8"/>
        <rFont val="Times New Roman"/>
        <family val="1"/>
      </rPr>
      <t>Đối với chứng khoán đã đăng ký giao dịch trên thị trường giao dịch của các công ty đại chúng chưa niêm yết (UPCom) là giá giao dịch bình quân trên hệ thống tại ngày trích lập dự phòng.</t>
    </r>
  </si>
  <si>
    <r>
      <t>·</t>
    </r>
    <r>
      <rPr>
        <sz val="7"/>
        <color indexed="8"/>
        <rFont val="Times New Roman"/>
        <family val="1"/>
      </rPr>
      <t xml:space="preserve">         </t>
    </r>
    <r>
      <rPr>
        <sz val="11"/>
        <color indexed="8"/>
        <rFont val="Times New Roman"/>
        <family val="1"/>
      </rPr>
      <t>Đối với chứng khoán chưa đăng ký giao dịch ở thị trường giao dịch của các công ty đại chúng  là giá trung bình trên cơ sở giá giao dịch do tối thiểu của 3 công ty chứng khoán công bố tại ngày lập dự phòng.</t>
    </r>
  </si>
  <si>
    <r>
      <t>·</t>
    </r>
    <r>
      <rPr>
        <sz val="7"/>
        <color indexed="8"/>
        <rFont val="Times New Roman"/>
        <family val="1"/>
      </rPr>
      <t xml:space="preserve">         </t>
    </r>
    <r>
      <rPr>
        <sz val="11"/>
        <color indexed="8"/>
        <rFont val="Times New Roman"/>
        <family val="1"/>
      </rPr>
      <t>Đối với chứng khoán niêm yết bị hủy giao dịch, ngừng giao dịch kể từ ngày giao dịch thứ sáu trở đi là giá trị sổ sách tại ngày lập Bảng cân đối kế toán gần nhất.</t>
    </r>
  </si>
  <si>
    <r>
      <t xml:space="preserve">Dự phòng cho các khoản đầu tư vào tổ chức kinh tế khác được trích lập khi các tổ chức kinh tế này bị lỗ (trừ trường hợp lỗ theo kế hoạch đã được xác định trong phương án kinh doanh trước khi đầu tư) với mức trích lập bằng chênh lệch giữa vốn góp thực tế của các bên tại tổ chức kinh tế và vốn chủ sở hữu thực có nhân (x) với tỷ lệ góp vốn của </t>
    </r>
    <r>
      <rPr>
        <sz val="11"/>
        <rFont val="Times New Roman"/>
        <family val="1"/>
      </rPr>
      <t>Công ty</t>
    </r>
    <r>
      <rPr>
        <sz val="11"/>
        <color indexed="8"/>
        <rFont val="Times New Roman"/>
        <family val="1"/>
      </rPr>
      <t xml:space="preserve"> so với t</t>
    </r>
    <r>
      <rPr>
        <sz val="11"/>
        <rFont val="Times New Roman"/>
        <family val="1"/>
      </rPr>
      <t>ổng số vốn góp thực tế của các bên tại tổ chức kinh tế</t>
    </r>
    <r>
      <rPr>
        <sz val="11"/>
        <color indexed="8"/>
        <rFont val="Times New Roman"/>
        <family val="1"/>
      </rPr>
      <t>.</t>
    </r>
  </si>
  <si>
    <t>Công cụ, dụng cụ</t>
  </si>
  <si>
    <t>Các công cụ, dụng cụ đã đưa vào sử dụng được phân bổ vào chi phí theo phương pháp đường thẳng với thời gian phân bổ không quá 3 năm.</t>
  </si>
  <si>
    <t>Chi phí sửa chữa lớn tài sản cố định</t>
  </si>
  <si>
    <r>
      <t>Các chi phí sửa chữa lớn tài sản cố định được phân bổ theo phương pháp đường thẳng với thời gian phân bổ không quá 3 năm</t>
    </r>
    <r>
      <rPr>
        <b/>
        <i/>
        <sz val="11"/>
        <color indexed="8"/>
        <rFont val="Times New Roman"/>
        <family val="1"/>
      </rPr>
      <t>.</t>
    </r>
  </si>
  <si>
    <t>Vốn đầu tư của chủ sở hữu</t>
  </si>
  <si>
    <t>Vốn đầu tư của chủ sở hữu được ghi nhận theo số thực tế đã đầu tư của các cổ đông/thành viên/chủ sở hữu.</t>
  </si>
  <si>
    <t xml:space="preserve">Quỹ dự phòng tài chính </t>
  </si>
  <si>
    <t>Quỹ dự phòng tài chính được trích lập và sử dụng theo quy định và Điều lệ Công ty. Quỹ dự phòng tài chính được trích lập hàng năm bằng 5% lợi nhuận ròng cho đến khi bằng 10 % vốn điều lệ.</t>
  </si>
  <si>
    <t>Quỹ khác thuộc vốn chủ sở hữu</t>
  </si>
  <si>
    <r>
      <t>Quỹ dự trữ bổ sung vốn điều lệ</t>
    </r>
    <r>
      <rPr>
        <sz val="14"/>
        <rFont val=".VnSouthern"/>
        <family val="2"/>
      </rPr>
      <t xml:space="preserve"> </t>
    </r>
    <r>
      <rPr>
        <sz val="11"/>
        <color indexed="8"/>
        <rFont val="Times New Roman"/>
        <family val="1"/>
      </rPr>
      <t>theo quy định tại Điều 40 của Điều lệ công ty. Quỹ dự trữ bổ sung vốn điều lệ được trích lập hàng năm bằng 5% lợi nhuận ròng cho đến khi bằng 100 % vốn điều lệ.</t>
    </r>
  </si>
  <si>
    <t>Chi phí thuế thu nhập doanh nghiệp bao gồm thuế thu nhập hiện hành và thuế thu nhập hoãn lại.</t>
  </si>
  <si>
    <t>Thuế thu nhập hiện hành</t>
  </si>
  <si>
    <t>Thuế thu nhập hiện hành là khoản thuế được tính dựa trên thu nhập tính thuế. Thu nhập tính thuế chênh lệch so với lợi nhuận kế toán là do điều chỉnh các khoản chênh lệch tạm thời giữa thuế và kế toán, các chi phí không được trừ cũng như điều chỉnh các khoản thu nhập không phải chịu thuế và các khoản lỗ được chuyển.</t>
  </si>
  <si>
    <t>Thuế thu nhập hoãn lại</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</si>
  <si>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</si>
  <si>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2. Đầu tư ngắn hạn của người ủy thác đầu tư</t>
  </si>
  <si>
    <t>122</t>
  </si>
  <si>
    <t>3. Dự phòng giảm giá đầu tư ngắn hạn</t>
  </si>
  <si>
    <t>11. Vốn nhận ủy thác đầu tư dài hạn</t>
  </si>
  <si>
    <t>341</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</si>
  <si>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 Các tài sản thuế thu nhập doanh nghiệp hoãn lại chưa được ghi nhận trước đây được xem xét lại vào ngày kết thúc năm tài chính và được ghi nhận khi chắc chắn có đủ lợi nhuận tính thuế để có thể sử dụng các tài sản thuế thu nhập hoãn lại chưa ghi nhận này.</t>
  </si>
  <si>
    <t>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Thuế thu nhập hoãn lại được ghi nhận trong Báo cáo kết quả hoạt động kinh doanh trừ khi liên quan đến các khoản mục được ghi thẳng vào vốn chủ sở hữu khi đó thuế thu nhập doanh nghiệp sẽ được ghi thẳng vào vốn chủ sở hữu.</t>
  </si>
  <si>
    <t>Tài sản tài chính sẵn sàng để bán</t>
  </si>
  <si>
    <t>Nợ phải trả tài chính</t>
  </si>
  <si>
    <t>Các bên được coi là liên quan nếu một bên có khả năng kiểm soát hoặc có ảnh hưởng đáng kể đối với bên kia trong việc ra quyết định các chính sách tài chính và hoạt động. Các bên cũng được xem là bên liên quan nếu cùng chịu sự kiểm soát chung hay chịu ảnh hưởng đáng kể chung.</t>
  </si>
  <si>
    <t>Trong việc xem xét mối quan hệ của các bên liên quan, bản chất của mối quan hệ được chú trọng nhiều hơn hình thức pháp lý.</t>
  </si>
  <si>
    <t>TK138 + TK244</t>
  </si>
  <si>
    <t>Mẫu số B05 - CTCK</t>
  </si>
  <si>
    <t>ban hành theo T.Tư số 162/2010/TT-BTC</t>
  </si>
  <si>
    <t xml:space="preserve">ngày 20 tháng 10 năm 2010  của Bộ Tài chính </t>
  </si>
  <si>
    <t>BÁO CÁO TÌNH HÌNH BIẾN ĐỘNG VỐN CHỦ SỞ HỮU</t>
  </si>
  <si>
    <t>CHỈ TIÊU</t>
  </si>
  <si>
    <t>Số tăng/ giảm</t>
  </si>
  <si>
    <t>Tăng</t>
  </si>
  <si>
    <t>Giảm</t>
  </si>
  <si>
    <t>A</t>
  </si>
  <si>
    <t>B</t>
  </si>
  <si>
    <t>______________________</t>
  </si>
  <si>
    <t>Số cuối quý</t>
  </si>
  <si>
    <t>Số đầu quý</t>
  </si>
  <si>
    <t>Tiền mặt</t>
  </si>
  <si>
    <t>Tiền gửi ngân hàng</t>
  </si>
  <si>
    <t>- Tiền gửi ngân hàng của Công ty</t>
  </si>
  <si>
    <t>- Tiền gửi thanh toán bù trừ GDCK</t>
  </si>
  <si>
    <t>- Tiền gửi ký quỹ nhà đầu tư</t>
  </si>
  <si>
    <t>Các khoản tương đương tiền</t>
  </si>
  <si>
    <t>- Tiền gửi có kỳ hạn từ 3 tháng trở xuống</t>
  </si>
  <si>
    <t>Cộng</t>
  </si>
  <si>
    <t>Cổ phiếu niêm yết</t>
  </si>
  <si>
    <t>Cổ phiếu chưa niêm yết</t>
  </si>
  <si>
    <t>Đầu tư ngắn hạn khác</t>
  </si>
  <si>
    <t>Là khoản dự phòng giảm giá chứng khoán ngắn hạn.</t>
  </si>
  <si>
    <t>Cổ phiếu</t>
  </si>
  <si>
    <t>Giá trị theo sổ kế toán</t>
  </si>
  <si>
    <t>Tình hình biến động dự phòng phải thu ngắn hạn khó đòi như sau:</t>
  </si>
  <si>
    <t>Quý này</t>
  </si>
  <si>
    <t>Quý trước</t>
  </si>
  <si>
    <t>-</t>
  </si>
  <si>
    <t>Trích lập dự phòng bổ sung</t>
  </si>
  <si>
    <t>Hoàn nhập dự phòng</t>
  </si>
  <si>
    <t>Chi phí CCDC, đồ dùng văn phòng</t>
  </si>
  <si>
    <t>Chi phí sửa chữa tài sản</t>
  </si>
  <si>
    <t>Tiền nộp ban đầu</t>
  </si>
  <si>
    <t>Tiền nộp bổ sung hàng năm</t>
  </si>
  <si>
    <t>Tiền lãi phân bổ hàng năm</t>
  </si>
  <si>
    <t>Thuế thu nhập cá nhân</t>
  </si>
  <si>
    <t>Thuế giá trị gia tăng</t>
  </si>
  <si>
    <t>Các khoản phải trả, phải nộp khác</t>
  </si>
  <si>
    <t>Phải trả Sở GDCK</t>
  </si>
  <si>
    <t>Phải trả Trung tâm lưu ký chứng khoán</t>
  </si>
  <si>
    <t>Phải trả nhà đầu tư</t>
  </si>
  <si>
    <t>Quỹ dự phòng tài chính</t>
  </si>
  <si>
    <t>Lợi nhuận sau thuế chưa phân phối</t>
  </si>
  <si>
    <t>Tăng vốn năm trước</t>
  </si>
  <si>
    <t>Doanh thu khác</t>
  </si>
  <si>
    <t>Chi phí hoạt động môi giới chứng khoán</t>
  </si>
  <si>
    <t>Chi phí dự phòng</t>
  </si>
  <si>
    <t>Chi phí lưu ký chứng khoán</t>
  </si>
  <si>
    <t>Chi phí nhân viên trực tiếp</t>
  </si>
  <si>
    <t>Chi phí vật tư đồ dùng</t>
  </si>
  <si>
    <t>Chi phí khấu hao TSCD</t>
  </si>
  <si>
    <t>Chi phí dịch vụ thuê ngoài</t>
  </si>
  <si>
    <t>Chi phí bằng tiền khác</t>
  </si>
  <si>
    <t>Chi phí nhân viên</t>
  </si>
  <si>
    <t>Chi phí vật liệu</t>
  </si>
  <si>
    <t>Chi phí công cụ dụng cụ</t>
  </si>
  <si>
    <t>Chi phí khấu hao TSCĐ</t>
  </si>
  <si>
    <t>Chi phí dịch vụ mua ngoài</t>
  </si>
  <si>
    <t>Thu nhượng bán, thanh lý TSCĐ, CCDC</t>
  </si>
  <si>
    <t>Thu lãi từ quỹ hỗ trợ thanh toán</t>
  </si>
  <si>
    <t>Thu nhập khác</t>
  </si>
  <si>
    <t>Giá trị còn lại của TSCĐ thanh lý</t>
  </si>
  <si>
    <t>Giá trị còn lại của CCDC thanh lý</t>
  </si>
  <si>
    <t>Chi phí khác</t>
  </si>
  <si>
    <t>Lãi cơ bản trên cổ phiếu</t>
  </si>
  <si>
    <r>
      <t xml:space="preserve">2. </t>
    </r>
    <r>
      <rPr>
        <b/>
        <sz val="11"/>
        <rFont val="Times New Roman"/>
        <family val="1"/>
      </rPr>
      <t>Quản lý rủi ro tài chính</t>
    </r>
  </si>
  <si>
    <t>Tổng quan</t>
  </si>
  <si>
    <t xml:space="preserve">    Người lập biểu</t>
  </si>
  <si>
    <t xml:space="preserve">  Kế toán trưởng</t>
  </si>
  <si>
    <t xml:space="preserve">       Tổng Giám đốc</t>
  </si>
  <si>
    <t xml:space="preserve">       ________________</t>
  </si>
  <si>
    <r>
      <t xml:space="preserve">Hoạt động của Công ty phát sinh các rủi ro tài chính sau: rủi ro tín dụng, rủi ro thanh khoản và rủi ro thị trường. </t>
    </r>
    <r>
      <rPr>
        <sz val="11"/>
        <rFont val="Times New Roman"/>
        <family val="1"/>
      </rPr>
      <t xml:space="preserve">Ban Giám đốc chịu trách nhiệm trong việc thiết lập các chính sách và các kiểm soát nhằm giảm thiểu các rủi ro tài chính cũng như giám sát việc thực hiện các chính sách và các kiểm soát đã thiết lập. </t>
    </r>
    <r>
      <rPr>
        <sz val="11"/>
        <color indexed="8"/>
        <rFont val="Times New Roman"/>
        <family val="1"/>
      </rPr>
      <t xml:space="preserve">Việc quản lý rủi ro được thực hiện chủ yếu bởi Phòng Kế toán – Tài chính theo các chính sách và các thủ tục đã được </t>
    </r>
    <r>
      <rPr>
        <sz val="11"/>
        <rFont val="Times New Roman"/>
        <family val="1"/>
      </rPr>
      <t>Ban Giám đốc phê duyệt.</t>
    </r>
  </si>
  <si>
    <t>Rủi ro tín dụng</t>
  </si>
  <si>
    <r>
      <t xml:space="preserve">Rủi ro tín dụng là rủi ro mà một bên tham gia trong hợp đồng không có khả năng thực hiện được nghĩa vụ của mình dẫn đến tổn thất về tài chính cho </t>
    </r>
    <r>
      <rPr>
        <sz val="11"/>
        <rFont val="Times New Roman"/>
        <family val="1"/>
      </rPr>
      <t xml:space="preserve">Công ty. </t>
    </r>
  </si>
  <si>
    <t>Công ty có các rủi ro tín dụng phát sinh chủ yếu từ các khoản phải thu khách hàng,  tiền gửi ngân hàng.</t>
  </si>
  <si>
    <t>Phải thu khách hàng</t>
  </si>
  <si>
    <t>Công ty giảm thiểu rủi ro tín dụng bằng cách chỉ giao dịch với các đơn vị có khả năng tài chính tốt, có tài sản đảm bảo đối với các đơn vị giao dịch lần đầu hay chưa có thông tin về khả năng tài chính. Ngoài ra, nhân viên kế toán công nợ thường xuyên theo dõi nợ phải thu để đôn đốc thu hồi.</t>
  </si>
  <si>
    <t>Khoản phải thu khách hàng của Công ty liên quan đến nhiều đơn vị và cá nhân nên rủi ro tín dụng tập trung đối với khoản phải thu khách hàng là thấp.</t>
  </si>
  <si>
    <r>
      <t xml:space="preserve">Các khoản tiền gửi ngân hàng có kỳ hạn và không có kỳ hạn của </t>
    </r>
    <r>
      <rPr>
        <sz val="11"/>
        <rFont val="Times New Roman"/>
        <family val="1"/>
      </rPr>
      <t xml:space="preserve">Công ty được gửi tại các ngân hàng có uy tín do vậy rủi ro tín dụng đối với tiền gửi ngân hàng là thấp. </t>
    </r>
  </si>
  <si>
    <t>Mức độ rủi ro tín dụng tối đa đối với các tài sản tài chính là giá trị ghi sổ của các tài sản tài chính (xem thuyết minh số VII.3 về giá trị ghi sổ của các tài sản tài chính).</t>
  </si>
  <si>
    <t>Bảng phân tích về thời gian quá hạn và giảm giá của các tài sản tài chính như sau:</t>
  </si>
  <si>
    <t>Chưa quá hạn hay chưa bị giảm giá</t>
  </si>
  <si>
    <t>Đã quá hạn và/hoặc bị giảm giá</t>
  </si>
  <si>
    <t>Tiền và các khoản tương đương tiền</t>
  </si>
  <si>
    <t>Các khoản phải thu khác</t>
  </si>
  <si>
    <t>Rủi ro thanh khoản</t>
  </si>
  <si>
    <r>
      <t xml:space="preserve">Rủi ro thanh khoản là rủi ro </t>
    </r>
    <r>
      <rPr>
        <sz val="11"/>
        <rFont val="Times New Roman"/>
        <family val="1"/>
      </rPr>
      <t xml:space="preserve">Công ty gặp khó khăn khi thực hiện nghĩa vụ tài chính do thiếu tiền. </t>
    </r>
  </si>
  <si>
    <t>Rủi ro thanh khoản của Công ty chủ yếu phát sinh từ việc các tài sản tài chính và nợ phải trả tài chính có các thời điểm đáo hạn lệch nhau.</t>
  </si>
  <si>
    <t>Công ty quản lý rủi ro thanh khoản thông qua các biện pháp: thường xuyên theo dõi các yêu cầu về thanh toán hiện tại và dự kiến trong tương lai để duy trì một lượng tiền cũng như các khoản vay ở mức phù hợp, giám sát các luồng tiền phát sinh thực tế với dự kiến nhằm giảm thiểu ảnh hưởng do biến động của luồng tiền.</t>
  </si>
  <si>
    <t>Thời hạn thanh toán của các khoản nợ phải trả tài chính phi phái sinh (bao gồm cả lãi phải trả) dựa trên thời hạn thanh toán theo hợp đồng và chưa được chiết khấu như sau:</t>
  </si>
  <si>
    <t>Từ 1 năm trở xuống</t>
  </si>
  <si>
    <t>Trên 1 năm đến 5 năm</t>
  </si>
  <si>
    <t>Trên 5 năm</t>
  </si>
  <si>
    <t>Vay và nợ</t>
  </si>
  <si>
    <t>Phải trả người bán</t>
  </si>
  <si>
    <t>Các khoản phải trả khác</t>
  </si>
  <si>
    <t>Ban Giám đốc cho rằng mức độ rủi ro đối với việc trả nợ là thấp. Công ty có khả năng thanh toán các khoản nợ đến hạn từ dòng tiền từ hoạt động kinh doanh và tiền thu từ các tài sản tài chính đáo hạn.</t>
  </si>
  <si>
    <t>Rủi ro thị trường</t>
  </si>
  <si>
    <t xml:space="preserve">Rủi ro thị trường là rủi ro mà giá trị hợp lý hoặc các luồng tiền trong tương lai của công cụ tài chính sẽ biến động theo những thay đổi của giá thị trường. </t>
  </si>
  <si>
    <r>
      <t xml:space="preserve">Rủi ro thị trường liên quan đến hoạt động của </t>
    </r>
    <r>
      <rPr>
        <sz val="11"/>
        <rFont val="Times New Roman"/>
        <family val="1"/>
      </rPr>
      <t xml:space="preserve">Công ty </t>
    </r>
    <r>
      <rPr>
        <sz val="11"/>
        <color indexed="8"/>
        <rFont val="Times New Roman"/>
        <family val="1"/>
      </rPr>
      <t>gồm: rủi ro lãi suất.</t>
    </r>
  </si>
  <si>
    <t>Rủi ro lãi suất</t>
  </si>
  <si>
    <t>Rủi ro lãi suất là rủi ro mà giá trị hợp lý hoặc các luồng tiền trong tương lai của công cụ tài chính sẽ biến động theo những thay đổi của lãi suất thị trường.</t>
  </si>
  <si>
    <r>
      <t xml:space="preserve">Rủi ro lãi suất của </t>
    </r>
    <r>
      <rPr>
        <sz val="11"/>
        <rFont val="Times New Roman"/>
        <family val="1"/>
      </rPr>
      <t>Công ty</t>
    </r>
    <r>
      <rPr>
        <sz val="11"/>
        <color indexed="8"/>
        <rFont val="Times New Roman"/>
        <family val="1"/>
      </rPr>
      <t xml:space="preserve"> chủ yếu liên quan đến các khoản tiền gửi có kỳ hạn và các khoản vay có lãi suất thả nổi.</t>
    </r>
  </si>
  <si>
    <t>Tài sản thuần</t>
  </si>
  <si>
    <t xml:space="preserve">Công ty quản lý rủi ro lãi suất bằng cách phân tích tình hình thị trường để đưa ra các quyết định hợp lý trong việc chọn thời điểm vay và kỳ hạn vay thích hợp nhằm có được các lãi suất có lợi nhất cũng như duy trì cơ cấu vay với lãi suất thả nổi và cố định phù hợp. </t>
  </si>
  <si>
    <t xml:space="preserve">Các công cụ tài chính có lãi suất thả nổi của Công ty như sau: </t>
  </si>
  <si>
    <t>VND</t>
  </si>
  <si>
    <r>
      <t>3.</t>
    </r>
    <r>
      <rPr>
        <b/>
        <sz val="7"/>
        <color indexed="8"/>
        <rFont val="Times New Roman"/>
        <family val="1"/>
      </rPr>
      <t> </t>
    </r>
    <r>
      <rPr>
        <b/>
        <sz val="11"/>
        <rFont val="Times New Roman"/>
        <family val="1"/>
      </rPr>
      <t>Giá trị hợp lý của tài sản và nợ phải trả tài chính</t>
    </r>
  </si>
  <si>
    <t>Tài sản tài chính</t>
  </si>
  <si>
    <t>Giá trị ghi sổ</t>
  </si>
  <si>
    <t>Giá trị hợp lý</t>
  </si>
  <si>
    <t>Giá gốc</t>
  </si>
  <si>
    <t>Dự phòng</t>
  </si>
  <si>
    <t>Giá trị hợp lý của các tài sản tài chính và nợ phải trả tài chính được phản ánh theo giá trị có thể được chuyển đổi trong một giao dịch hiện tại giữa các bên có đầy đủ hiểu biết và mong muốn giao dịch.</t>
  </si>
  <si>
    <t>Công ty sử dụng phương pháp và giả định sau để ước tính giá trị hợp lý của các tài sản tài chính và nợ phải trả tài chính:</t>
  </si>
  <si>
    <r>
      <t>·</t>
    </r>
    <r>
      <rPr>
        <sz val="7"/>
        <rFont val="Times New Roman"/>
        <family val="1"/>
      </rPr>
      <t xml:space="preserve">         </t>
    </r>
    <r>
      <rPr>
        <sz val="11"/>
        <rFont val="Times New Roman"/>
        <family val="1"/>
      </rPr>
      <t>Giá trị hợp lý của tiền và các khoản tương đương tiền, phải thu khách hàng, các khoản phải thu khác, vay, phải trả người bán và các khoản phải trả khác ngắn hạn tương đương giá trị sổ sách (đã trừ dự phòng cho phần ước tính có khả năng không thu hồi được) của các khoản mục này do có kỳ hạn ngắn.</t>
    </r>
  </si>
  <si>
    <r>
      <t>·</t>
    </r>
    <r>
      <rPr>
        <sz val="7"/>
        <rFont val="Times New Roman"/>
        <family val="1"/>
      </rPr>
      <t xml:space="preserve">         </t>
    </r>
    <r>
      <rPr>
        <sz val="11"/>
        <rFont val="Times New Roman"/>
        <family val="1"/>
      </rPr>
      <t>Giá trị hợp lý của phải thu khách hàng, các khoản phải thu khác, vay, phải trả người bán và,c</t>
    </r>
    <r>
      <rPr>
        <sz val="11"/>
        <color indexed="8"/>
        <rFont val="Times New Roman"/>
        <family val="1"/>
      </rPr>
      <t>ác khoản đầu tư nắm giữ đến ngày đáo hạn chưa</t>
    </r>
    <r>
      <rPr>
        <sz val="11"/>
        <rFont val="Times New Roman"/>
        <family val="1"/>
      </rPr>
      <t xml:space="preserve"> niêm yết trên thị trường chứng khoán và không có giá </t>
    </r>
    <r>
      <rPr>
        <sz val="11"/>
        <color indexed="8"/>
        <rFont val="Times New Roman"/>
        <family val="1"/>
      </rPr>
      <t xml:space="preserve">giao dịch do 3 công ty chứng khoán công bố </t>
    </r>
    <r>
      <rPr>
        <sz val="11"/>
        <rFont val="Times New Roman"/>
        <family val="1"/>
      </rPr>
      <t>được ước tính bằng cách chiết khấu dòng tiền với lãi suất áp dụng cho các khoản nợ có đặc điểm và thời gian đáo hạn còn lại tương tự.</t>
    </r>
  </si>
  <si>
    <t>Công ty chưa thực hiện đánh giá chính thức các tài sản tài chính sẵn sàng để bán chưa niêm yết. Tuy nhiên, Ban Giám đốc đánh giá giá trị hợp lý của các tài sản tài chính này không có sự khác biệt trọng yếu so với giá trị ghi sổ.</t>
  </si>
  <si>
    <t xml:space="preserve">            </t>
  </si>
  <si>
    <t>_________________</t>
  </si>
  <si>
    <t>__________________</t>
  </si>
  <si>
    <t>Số lượng</t>
  </si>
  <si>
    <t>Cuối kỳ</t>
  </si>
  <si>
    <t>Đầu kỳ</t>
  </si>
  <si>
    <t>CÔNG TY CỔ PHẦN CHỨNG KHOÁN ĐẠI NAM</t>
  </si>
  <si>
    <t>Mẫu số B03 - CTCK</t>
  </si>
  <si>
    <t>Ban hành theo T.Tư số 95/2008/TT-BTC</t>
  </si>
  <si>
    <t xml:space="preserve">ngày 24 tháng 10 năm 2008  của Bộ Tài chính </t>
  </si>
  <si>
    <t>Chỉ tiêu</t>
  </si>
  <si>
    <t>Mã chỉ tiêu</t>
  </si>
  <si>
    <t>Thuyết minh</t>
  </si>
  <si>
    <t>I. Lưu chuyển tiền từ hoạt động kinh doanh</t>
  </si>
  <si>
    <t>01</t>
  </si>
  <si>
    <t>02</t>
  </si>
  <si>
    <t>05</t>
  </si>
  <si>
    <t>06</t>
  </si>
  <si>
    <t>08</t>
  </si>
  <si>
    <t>09</t>
  </si>
  <si>
    <t>10</t>
  </si>
  <si>
    <t>11</t>
  </si>
  <si>
    <t>12</t>
  </si>
  <si>
    <t>13</t>
  </si>
  <si>
    <t>14</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</si>
  <si>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</si>
  <si>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</si>
  <si>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</si>
  <si>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</si>
  <si>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</si>
  <si>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</si>
  <si>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</si>
  <si>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</si>
  <si>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</si>
  <si>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</si>
  <si>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</si>
  <si>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</si>
  <si>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</si>
  <si>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</si>
  <si>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</si>
  <si>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</si>
  <si>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</si>
  <si>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</si>
  <si>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</si>
  <si>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</si>
  <si>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</si>
  <si>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</si>
  <si>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32</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</si>
  <si>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</si>
  <si>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</si>
  <si>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</si>
  <si>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</si>
  <si>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</si>
  <si>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</si>
  <si>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</si>
  <si>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</si>
  <si>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</si>
  <si>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</si>
  <si>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</si>
  <si>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</si>
  <si>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</si>
  <si>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</si>
  <si>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</si>
  <si>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</si>
  <si>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</si>
  <si>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</si>
  <si>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Thù lao Hội đồng quản trị, Ban kiểm soát</t>
  </si>
  <si>
    <t>660.480.000 (Socon+Hanaka); 350.081.260 (PXL+PMT) gia goc</t>
  </si>
  <si>
    <t xml:space="preserve">Giá gốc tk 131: 34.331.769.703 </t>
  </si>
  <si>
    <t>Dự phòng tk 129: 213.561.260</t>
  </si>
  <si>
    <t>Giá gốc Tk 128: 1.011.262.724</t>
  </si>
  <si>
    <t>Các khoản phải trả khác = A. Nợ phải trả - thuế 333</t>
  </si>
  <si>
    <t xml:space="preserve"> BẢNG CÂN ĐỐI KẾ TOÁN</t>
  </si>
  <si>
    <t>Vũ Thị Trà My</t>
  </si>
  <si>
    <t>Lũy kế từ đầu năm đến cuối quý này (Năm nay)</t>
  </si>
  <si>
    <t>Lũy kế từ đầu năm đến cuối quý này (Năm trước)</t>
  </si>
  <si>
    <t>1. Lợi nhuận trước thuế</t>
  </si>
  <si>
    <t>2. Điều chỉnh cho các khoản</t>
  </si>
  <si>
    <t>- Khấu hao TSCĐ</t>
  </si>
  <si>
    <t>- Các khoản dự phòng</t>
  </si>
  <si>
    <t>- Lãi, lỗ từ hoạt động đầu tư</t>
  </si>
  <si>
    <t>- Chi phí lãi vay</t>
  </si>
  <si>
    <t>3. Lợi nhuận từ hoạt động kinh doanh trước thay đổi vốn lưu động</t>
  </si>
  <si>
    <t>- (Tăng)/Giảm các khoản phải thu</t>
  </si>
  <si>
    <t>- (Tăng)/Giảm hàng tồn kho</t>
  </si>
  <si>
    <t>- (Tăng)/Giảm các khoản phải trả (không kể lãi vay phải trả, thuế 
thu nhập doanh nghiệp phải nộp…)</t>
  </si>
  <si>
    <t>- (Tăng)/Giảm chi phí trả trước</t>
  </si>
  <si>
    <t>- Tiền lãi vay đã trả</t>
  </si>
  <si>
    <t>- Thuế thu nhập doanh nghiệp đã nộp</t>
  </si>
  <si>
    <t>- Tiền thu khác từ hoạt động kinh doanh</t>
  </si>
  <si>
    <t>- Tiền chi khác từ hoạt động kinh doanh</t>
  </si>
  <si>
    <t>(Theo phương pháp gián tiếp)</t>
  </si>
  <si>
    <t>Số dư đầu kỳ</t>
  </si>
  <si>
    <t>Số dư cuối kỳ</t>
  </si>
  <si>
    <t xml:space="preserve">       Công ty áp dụng Chế độ kế toán của Công ty Chứng khoán được ban hành theo Thông tư số 95/2008/TT – BTC ngày 24 tháng 10 năm 2008, Thông tư số 162/2010/TT-BTC ngày 20 tháng 10 năm 2010 sửa đổi, bổ sung Thông tư số 95/2008/TT-BTC cũng như các thông tư hướng dẫn thực hiện chuẩn mực và chế độ kế toán của Bộ Tài chính.</t>
  </si>
  <si>
    <t>Tiền gửi thanh toán bù trừ giao dịch chứng khoán phản ánh các khoản ký quỹ cho việc thực hiện các giao dịch xóa lệnh và khớp lệnh tại Trung tâm giao dịch chứng khoán và Trung tâm lưu ký chứng khoán.</t>
  </si>
  <si>
    <r>
      <t>3.</t>
    </r>
    <r>
      <rPr>
        <b/>
        <sz val="7"/>
        <rFont val="Times New Roman"/>
        <family val="1"/>
      </rPr>
      <t> </t>
    </r>
    <r>
      <rPr>
        <b/>
        <sz val="11"/>
        <rFont val="Times New Roman"/>
        <family val="1"/>
      </rPr>
      <t>Tiền ký quỹ của nhà đầu tư</t>
    </r>
  </si>
  <si>
    <t xml:space="preserve">    Tiền và các khoản tương đương tiền bao gồm tiền mặt, tiền gửi ngân hàng, tiền gửi của nhà đầu tư về giao dịch chứng khoán và các khoản đầu tư ngắn hạn có thời hạn thu hồi hoặc đáo hạn không quá 3 tháng, có khả năng thanh khoản cao, dễ dàng chuyển đổi thành tiền và ít rủi ro liên quan đến việc biến động giá trị.</t>
  </si>
  <si>
    <t xml:space="preserve">    Tiền gửi của nhà đầu tư về giao dịch chứng khoán phản ánh các khoản đặt cọc ủy thác của nhà đầu tư chứng khoán tại ngân hàng chỉ định cho mục đích thực hiện các giao dịch chứng khoán. Khoản tiền này đang được theo dõi riêng trong tài khoản tiền gửi ngân hàng của Công ty.</t>
  </si>
  <si>
    <r>
      <t>4.</t>
    </r>
    <r>
      <rPr>
        <b/>
        <sz val="7"/>
        <rFont val="Times New Roman"/>
        <family val="1"/>
      </rPr>
      <t> </t>
    </r>
    <r>
      <rPr>
        <b/>
        <sz val="11"/>
        <rFont val="Times New Roman"/>
        <family val="1"/>
      </rPr>
      <t>Tiền gửi thanh toán bù trừ giao dịch chứng khoán</t>
    </r>
  </si>
  <si>
    <t xml:space="preserve">       Tài sản cố định hữu hình được trình bày theo nguyên giá trừ hao mòn lũy kế. Nguyên giá tài sản cố định hữu hình bao gồm giá mua và toàn bộ các chi phí khác liên quan trực tiếp đến việc đưa tài sản vào trạng thái sẵn sàng sử dụng.</t>
  </si>
  <si>
    <t xml:space="preserve">      Nguyên giá tài sản cố định hữu hình do tự làm, tự xây dựng bao gồm chi phí xây dựng, chi phí sản xuất thực tế phát sinh cộng chi phí lắp đặt và chạy thử (nếu áp dụng)</t>
  </si>
  <si>
    <t>Tài sản cố định vô hình là giá trị của các chương trình phần mềm phục vụ hoạt động kinh doanh, được khấu hao theo phương pháp đường thẳng trong thời gian từ 03 đến 08 năm.</t>
  </si>
  <si>
    <r>
      <t>5.</t>
    </r>
    <r>
      <rPr>
        <b/>
        <sz val="7"/>
        <rFont val="Times New Roman"/>
        <family val="1"/>
      </rPr>
      <t> </t>
    </r>
    <r>
      <rPr>
        <b/>
        <sz val="11"/>
        <rFont val="Times New Roman"/>
        <family val="1"/>
      </rPr>
      <t>Các khoản phải thu</t>
    </r>
  </si>
  <si>
    <r>
      <t>6.</t>
    </r>
    <r>
      <rPr>
        <b/>
        <sz val="7"/>
        <rFont val="Times New Roman"/>
        <family val="1"/>
      </rPr>
      <t> </t>
    </r>
    <r>
      <rPr>
        <b/>
        <sz val="11"/>
        <rFont val="Times New Roman"/>
        <family val="1"/>
      </rPr>
      <t>Tài sản cố định hữu hình</t>
    </r>
  </si>
  <si>
    <r>
      <t>7.</t>
    </r>
    <r>
      <rPr>
        <b/>
        <sz val="7"/>
        <rFont val="Times New Roman"/>
        <family val="1"/>
      </rPr>
      <t> </t>
    </r>
    <r>
      <rPr>
        <b/>
        <sz val="11"/>
        <rFont val="Times New Roman"/>
        <family val="1"/>
      </rPr>
      <t>Tài sản cố định vô hình</t>
    </r>
  </si>
  <si>
    <r>
      <t>8.</t>
    </r>
    <r>
      <rPr>
        <b/>
        <sz val="7"/>
        <rFont val="Times New Roman"/>
        <family val="1"/>
      </rPr>
      <t> </t>
    </r>
    <r>
      <rPr>
        <b/>
        <sz val="11"/>
        <rFont val="Times New Roman"/>
        <family val="1"/>
      </rPr>
      <t>Đầu tư tài chính ngắn hạn và dự phòng giảm giá đầu tư tài chính ngắn hạn</t>
    </r>
  </si>
  <si>
    <r>
      <t>9.</t>
    </r>
    <r>
      <rPr>
        <b/>
        <sz val="7"/>
        <rFont val="Times New Roman"/>
        <family val="1"/>
      </rPr>
      <t> </t>
    </r>
    <r>
      <rPr>
        <b/>
        <sz val="11"/>
        <rFont val="Times New Roman"/>
        <family val="1"/>
      </rPr>
      <t>Chi phí trả trước dài hạn</t>
    </r>
  </si>
  <si>
    <r>
      <t>10.</t>
    </r>
    <r>
      <rPr>
        <b/>
        <sz val="7"/>
        <rFont val="Times New Roman"/>
        <family val="1"/>
      </rPr>
      <t xml:space="preserve"> </t>
    </r>
    <r>
      <rPr>
        <b/>
        <sz val="11"/>
        <rFont val="Times New Roman"/>
        <family val="1"/>
      </rPr>
      <t>Nguồn vốn kinh doanh</t>
    </r>
  </si>
  <si>
    <r>
      <t>11.</t>
    </r>
    <r>
      <rPr>
        <b/>
        <sz val="7"/>
        <rFont val="Times New Roman"/>
        <family val="1"/>
      </rPr>
      <t> </t>
    </r>
    <r>
      <rPr>
        <b/>
        <sz val="11"/>
        <rFont val="Times New Roman"/>
        <family val="1"/>
      </rPr>
      <t>Thuế thu nhập doanh nghiệp</t>
    </r>
  </si>
  <si>
    <t>12. Nguyên tắc ghi nhận doanh thu</t>
  </si>
  <si>
    <t>Doanh thu hoạt động môi giới chứng khoán:</t>
  </si>
  <si>
    <t>Là khoản phí giao dịch chứng khoán mà công ty chứng khoán được hưởng từ các hoạt động môi giới kinh doanh chứng khoán cho nhà đầu tư được xác định khi dịch vụ môi giới hoàn thành.</t>
  </si>
  <si>
    <t>Doanh thu hoạt động đầu tư chứng khoán, góp vốn:</t>
  </si>
  <si>
    <t>Doanh thu hoạt động đầu tư chứng khoán, góp vốn bao gồm các khoản chênh lệch lãi bán chứng khoán tự doanh của công ty chứng khoán (được ghi nhận dựa trên thông báo kết quả thanh toán bù trừ giao dịch chứng khoán của Trung tâm lưu ký chứng khoán) và  khoản thu lợi tức cổ phiếu, lãi trái phiếu, thu từ hoạt động góp vốn liên doanh, liên kết (lãi đầu tư cổ phiếu được ghi nhận trên báo cáo kết quả kinh doanh trên cơ sở thông báo chia lãi của tổ chức có cổ phần do công ty nắm giữ, lãi đầu tư trái phiếu và lãi từ hoạt động góp vốn liên doanh, liên kết được ghi nhận vào báo cáo kết quả kinh doanh trên cơ sở lãi dồn tích).</t>
  </si>
  <si>
    <t>Doanh thu hoạt động tư vấn</t>
  </si>
  <si>
    <t>Doanh thu hoạt động tư vấn được ghi nhận trên báo cáo kết quả kinh doanh khi hoan thành dịch vụ và khách hàng chấp nhận thanh toán.</t>
  </si>
  <si>
    <t>Doanh thu khác bao gồm doanh thu lãi tiền gửi ngân hàng, hoàn nhập dự phòng các khoản đầu tư tài chính, doanh thu từ các hợp đồng hợp tác đầu tư chứng khoán và doanh thu khác. Các khoản này được ghi nhận trên báo cáo kết quả kinh doanh trên cơ sở dồn tích. Lãi thu được từ các hợp đồng mua bán chứng khoán có kỳ hạn được ghi nhận trên báo cáo kết quả kinh doanh khi thực thu.</t>
  </si>
  <si>
    <r>
      <t>13.</t>
    </r>
    <r>
      <rPr>
        <b/>
        <sz val="7"/>
        <rFont val="Times New Roman"/>
        <family val="1"/>
      </rPr>
      <t xml:space="preserve">        </t>
    </r>
    <r>
      <rPr>
        <b/>
        <sz val="11"/>
        <rFont val="Times New Roman"/>
        <family val="1"/>
      </rPr>
      <t>Bên liên quan</t>
    </r>
  </si>
  <si>
    <t>2.Tiền chi trả vốn góp cho các chủ sở hữu, mua lại cổ phiếu của
doanh nghiệp đã phát hành</t>
  </si>
  <si>
    <r>
      <t>2.</t>
    </r>
    <r>
      <rPr>
        <b/>
        <sz val="7"/>
        <rFont val="Times New Roman"/>
        <family val="1"/>
      </rPr>
      <t xml:space="preserve">            </t>
    </r>
    <r>
      <rPr>
        <b/>
        <sz val="11"/>
        <rFont val="Times New Roman"/>
        <family val="1"/>
      </rPr>
      <t>Khối lượng và giá trị thực hiện giao dịch trong kỳ</t>
    </r>
  </si>
  <si>
    <t>Khối lượng thực hiện trong kỳ</t>
  </si>
  <si>
    <t>Giá trị giao dịch thực hiện trong kỳ</t>
  </si>
  <si>
    <t>a) Của công ty chứng khoán</t>
  </si>
  <si>
    <t>- Cổ phiếu</t>
  </si>
  <si>
    <t>b) Của nhà đầu tư</t>
  </si>
  <si>
    <t>So với giá thị trường</t>
  </si>
  <si>
    <t>Tổng giá trị theo giá thị trường</t>
  </si>
  <si>
    <t>I. Đầu tư ngắn hạn</t>
  </si>
  <si>
    <t>Chứng khoán thương mại</t>
  </si>
  <si>
    <t xml:space="preserve">  Cổ phiếu niêm yết </t>
  </si>
  <si>
    <t xml:space="preserve">  Cổ phiếu chưa niêm yết</t>
  </si>
  <si>
    <t>Số phát sinh trong kỳ</t>
  </si>
  <si>
    <t>Số dự phòng</t>
  </si>
  <si>
    <t>Số quá hạn</t>
  </si>
  <si>
    <t>Số khó đòi</t>
  </si>
  <si>
    <t>Tổng số</t>
  </si>
  <si>
    <t>- Hoạt động ký quỹ mua chứng khoán của nhà đầu tư</t>
  </si>
  <si>
    <t>- Hoạt động ứng trước tiền bán của nhà đầu tư</t>
  </si>
  <si>
    <t>- Phải thu của Sở (Trung tâm) GDCK</t>
  </si>
  <si>
    <t>- Phải thu khách hàng về giao dịch chứng khoán</t>
  </si>
  <si>
    <t>- Phải thu tổ chức phát hành (bảo lãnh phát hành) chứng khoán</t>
  </si>
  <si>
    <t>- Phải thu Trung tâm lưu ký chứng khoán</t>
  </si>
  <si>
    <t>- Phải thu thành viên khác</t>
  </si>
  <si>
    <t>3. Thuế và các khoản phải thu Nhà nước</t>
  </si>
  <si>
    <t xml:space="preserve">Lãi dự thu hợp đồng giao dịch mua ký quỹ chứng khoán </t>
  </si>
  <si>
    <t>Lãi dự thu tiền gửi có kỳ hạn</t>
  </si>
  <si>
    <t>Phí lưu ký chứng khoán</t>
  </si>
  <si>
    <t>Tổng cộng</t>
  </si>
  <si>
    <t xml:space="preserve">- Hoạt động hỗ trợ người mua ngày T2 </t>
  </si>
  <si>
    <t>Số hoàn nhập trong kỳ</t>
  </si>
  <si>
    <t>Số trích lập trong kỳ</t>
  </si>
  <si>
    <t>Tạm ứng</t>
  </si>
  <si>
    <t>Thiết bị dụng cụ quản lý</t>
  </si>
  <si>
    <t>Tổng</t>
  </si>
  <si>
    <t>NGUYÊN GIÁ</t>
  </si>
  <si>
    <t>Mua sắm mới</t>
  </si>
  <si>
    <t>KHẤU HAO LŨY KẾ</t>
  </si>
  <si>
    <t>Khấu hao trong kỳ</t>
  </si>
  <si>
    <t>GIÁ TRỊ CÒN LẠI</t>
  </si>
  <si>
    <t>Phần mềm</t>
  </si>
  <si>
    <t>Thù lao hội đồng quản trị</t>
  </si>
  <si>
    <t>Thay đổi trong vốn chủ sở hữu:</t>
  </si>
  <si>
    <t>Lợi nhuận/ (Lỗ) trong năm</t>
  </si>
  <si>
    <t>Số dư tại 01/01/2014</t>
  </si>
  <si>
    <t>Tổng cộng
VNĐ</t>
  </si>
  <si>
    <t>Doanh thu  hoạt động môi giới chứng khoán</t>
  </si>
  <si>
    <t>Doanh thu lưu ký chứng khoán</t>
  </si>
  <si>
    <t>Doanh thu lãi tiền gửi</t>
  </si>
  <si>
    <t>Tổng doanh thu</t>
  </si>
  <si>
    <t>Chi phí lãi vay</t>
  </si>
  <si>
    <t>Lợi nhuận cơ bản để tính lãi trên cổ phiếu</t>
  </si>
  <si>
    <t>Số bình quân gia quyền của cổ phiếu phổ thông để tính lãi cơ bản trên cổ phiếu</t>
  </si>
  <si>
    <t>Các khoản lương, thưởng của Ban Tổng Giám đốc và thù lao Hội đồng quản trị trong kỳ:</t>
  </si>
  <si>
    <t>Lương, thưởng của Ban Tổng giám đốc</t>
  </si>
  <si>
    <t>Lợi nhuận/(lỗ) kế toán trước thuế</t>
  </si>
  <si>
    <t xml:space="preserve">Điều chỉnh cho thu nhập chịu thuế </t>
  </si>
  <si>
    <t xml:space="preserve">Trừ: Thu nhập không chịu thuế </t>
  </si>
  <si>
    <t xml:space="preserve">       Lỗ mang sang</t>
  </si>
  <si>
    <t xml:space="preserve">Cộng: Các khoản chi phí không được khấu trừ </t>
  </si>
  <si>
    <t>Thu nhập chịu thuế</t>
  </si>
  <si>
    <t>Thuế suất thông thường</t>
  </si>
  <si>
    <t>Thuế thu nhập doanh nghiệp phải nộp</t>
  </si>
  <si>
    <t>Chi phí phải trả</t>
  </si>
  <si>
    <t>II. NĂM TÀI CHÍNH, ĐƠN VỊ TIỀN TỆ SỬ DỤNG TRONG KẾ TOÁN</t>
  </si>
  <si>
    <t>III. CHUẨN MỰC VÀ CHẾ ĐỘ KẾ TOÁN ÁP DỤNG</t>
  </si>
  <si>
    <r>
      <t>IV.</t>
    </r>
    <r>
      <rPr>
        <b/>
        <sz val="7"/>
        <rFont val="Times New Roman"/>
        <family val="1"/>
      </rPr>
      <t xml:space="preserve"> </t>
    </r>
    <r>
      <rPr>
        <b/>
        <sz val="11"/>
        <rFont val="Times New Roman"/>
        <family val="1"/>
      </rPr>
      <t>CÁC CHÍNH SÁCH KẾ TOÁN ÁP DỤNG</t>
    </r>
  </si>
  <si>
    <t>V. THÔNG TIN BỔ SUNG CHO CÁC KHOẢN MỤC TRÌNH BÀY TRONG BẢNG CÂN ĐỐI KẾ TOÁN</t>
  </si>
  <si>
    <r>
      <t>1.</t>
    </r>
    <r>
      <rPr>
        <b/>
        <sz val="7"/>
        <rFont val="Times New Roman"/>
        <family val="1"/>
      </rPr>
      <t> </t>
    </r>
    <r>
      <rPr>
        <b/>
        <sz val="11"/>
        <rFont val="Times New Roman"/>
        <family val="1"/>
      </rPr>
      <t>Tiền và các khoản tương đương tiền</t>
    </r>
  </si>
  <si>
    <r>
      <t>2.</t>
    </r>
    <r>
      <rPr>
        <b/>
        <sz val="7"/>
        <rFont val="Times New Roman"/>
        <family val="1"/>
      </rPr>
      <t> </t>
    </r>
    <r>
      <rPr>
        <b/>
        <sz val="11"/>
        <rFont val="Times New Roman"/>
        <family val="1"/>
      </rPr>
      <t>Đầu tư ngắn hạn</t>
    </r>
  </si>
  <si>
    <t>2.1 Tình hình nắm giữ chứng khoán</t>
  </si>
  <si>
    <t>2.2 Tình hình đầu tư tài chính:</t>
  </si>
  <si>
    <t>2.3. Dự phòng giảm giá đầu tư ngắn hạn</t>
  </si>
  <si>
    <t>3. Các khoản phải thu ngắn hạn</t>
  </si>
  <si>
    <r>
      <t>VI.</t>
    </r>
    <r>
      <rPr>
        <b/>
        <sz val="7"/>
        <rFont val="Times New Roman"/>
        <family val="1"/>
      </rPr>
      <t> </t>
    </r>
    <r>
      <rPr>
        <b/>
        <sz val="11"/>
        <rFont val="Times New Roman"/>
        <family val="1"/>
      </rPr>
      <t>THÔNG TIN BỔ SUNG CHO CÁC KHOẢN MỤC TRÌNH BÀY TRONG BÁO CÁO KẾT QUẢ KINH DOANH</t>
    </r>
  </si>
  <si>
    <r>
      <t>1.</t>
    </r>
    <r>
      <rPr>
        <b/>
        <sz val="7"/>
        <rFont val="Times New Roman"/>
        <family val="1"/>
      </rPr>
      <t xml:space="preserve">  </t>
    </r>
    <r>
      <rPr>
        <b/>
        <sz val="11"/>
        <rFont val="Times New Roman"/>
        <family val="1"/>
      </rPr>
      <t>Giao dịch với các bên liên quan</t>
    </r>
  </si>
  <si>
    <r>
      <t>VII.</t>
    </r>
    <r>
      <rPr>
        <b/>
        <sz val="7"/>
        <rFont val="Times New Roman"/>
        <family val="1"/>
      </rPr>
      <t xml:space="preserve">  </t>
    </r>
    <r>
      <rPr>
        <b/>
        <sz val="11"/>
        <rFont val="Times New Roman"/>
        <family val="1"/>
      </rPr>
      <t>NHỮNG THÔNG TIN KHÁC</t>
    </r>
  </si>
  <si>
    <t>03</t>
  </si>
  <si>
    <t>15</t>
  </si>
  <si>
    <t>16</t>
  </si>
  <si>
    <t xml:space="preserve">        Số dư cuối năm tài chính của các khoản phải thu khách hàng là khoản phải thu về nhượng quyền nhận tiền bán chứng khoán và giao dịch ký quỹ cho vay kinh doanh chứng khoán.</t>
  </si>
  <si>
    <t>2.2 Tình hình đầu tư tài chính</t>
  </si>
  <si>
    <t>Ngô Anh Sơn</t>
  </si>
  <si>
    <t xml:space="preserve">       Ngô Anh Sơn</t>
  </si>
  <si>
    <t xml:space="preserve">    Ngô Anh Sơn</t>
  </si>
  <si>
    <t>Tài sản cầm cố, ký quỹ, ký cược ngắn hạn</t>
  </si>
  <si>
    <t>Ngân hàng TMCP Công Thương VN</t>
  </si>
  <si>
    <t>Ngân hàng TMCP Xuất nhập khẩu VN</t>
  </si>
  <si>
    <t xml:space="preserve">Vay cá nhân </t>
  </si>
  <si>
    <t>Lãi dự thu HĐ nhượng quyền nhận tiền bán CK</t>
  </si>
  <si>
    <t>Tầng 12A, Center Building, Số 01 Nguyễn Huy Tưởng, Thanh Xuân, Hà Nội</t>
  </si>
  <si>
    <t xml:space="preserve">        ______________</t>
  </si>
  <si>
    <t xml:space="preserve">          Ngô Anh Sơn</t>
  </si>
  <si>
    <t xml:space="preserve">          Kế toán trưởng</t>
  </si>
  <si>
    <t xml:space="preserve">   Vũ Thị Trà My</t>
  </si>
  <si>
    <t>Doanh thu tư vấn</t>
  </si>
  <si>
    <t>Doanh thu hoạt động giao dịch mua 
ký quỹ chứng khoán</t>
  </si>
  <si>
    <t>Thuế, phí lệ phí</t>
  </si>
  <si>
    <t>Địa chỉ: Tầng 12A, Center Building, 01 Nguyễn Huy Tưởng, Thanh Xuân, HN</t>
  </si>
  <si>
    <t>Nguyễn Thị Thanh Hà</t>
  </si>
  <si>
    <t>Lũy kế từ đầu năm đến cuối quý này
(Năm nay)</t>
  </si>
  <si>
    <t>Lũy kế từ đầu năm đến cuối quý này
(Năm trước)</t>
  </si>
  <si>
    <t xml:space="preserve">                 Nguyễn Thị Thanh Hà</t>
  </si>
  <si>
    <t xml:space="preserve">                             _________________</t>
  </si>
  <si>
    <t>01/01/2015</t>
  </si>
  <si>
    <t>Số dư tại 01/01/2015</t>
  </si>
  <si>
    <t>1. Phải thu hoạt động giao dịch chứng khoán</t>
  </si>
  <si>
    <t>2. Phải thu  của khách hàng</t>
  </si>
  <si>
    <t>3. Phải thu nội bộ</t>
  </si>
  <si>
    <t>5. Phải thu hoạt động giao dịch chứng khoán</t>
  </si>
  <si>
    <t>- Tạm ứng</t>
  </si>
  <si>
    <t xml:space="preserve">-  Cầm cố, ký cược, ký quỹ </t>
  </si>
  <si>
    <t>+ Hoạt động ký quỹ mua chứng khoán của nhà đầu tư</t>
  </si>
  <si>
    <t>+ Hoạt động ứng trước tiền bán của nhà đầu tư</t>
  </si>
  <si>
    <t>3. Trả trước cho người bán</t>
  </si>
  <si>
    <t>4. Phải thu khác</t>
  </si>
  <si>
    <t>07</t>
  </si>
  <si>
    <t xml:space="preserve">                        Người lập biểu</t>
  </si>
  <si>
    <t>Đầu tư cổ phiếu ngắn hạn</t>
  </si>
  <si>
    <t>Thù lao Hội đồng quản trị &amp; BKS</t>
  </si>
  <si>
    <t xml:space="preserve">    Tổng Giám đốc</t>
  </si>
  <si>
    <r>
      <t>2.4.</t>
    </r>
    <r>
      <rPr>
        <b/>
        <i/>
        <sz val="7"/>
        <rFont val="Times New Roman"/>
        <family val="1"/>
      </rPr>
      <t> </t>
    </r>
    <r>
      <rPr>
        <b/>
        <i/>
        <sz val="11"/>
        <rFont val="Times New Roman"/>
        <family val="1"/>
      </rPr>
      <t>Tình hình trích lập dự phòng các khoản phải thu khó đòi</t>
    </r>
  </si>
  <si>
    <t>04</t>
  </si>
  <si>
    <t>Tăng vốn trong kỳ</t>
  </si>
  <si>
    <t xml:space="preserve">       Ban Tổng Giám đốc đảm bảo đã tuân thủ yêu cầu của các chuẩn mực kế toán và Chế độ Kế toán Doanh nghiệp Việt Nam được ban hành theo Quyết định số 15/2006/QĐ–BTC ngày 20 tháng 03 năm 2006, Chế độ kế toán của Công ty Chứng khoán được ban hành theo Thông tư số 95/2008/TT – BTC ngày 24 tháng 10 năm 2008, Thông tư số 162/2010/TT-BTC ngày 20 tháng 10 năm 2010 sửa đổi, bổ sung Thông tư số 95/2008/TT-BTC cũng như các thông tư hướng dẫn thực hiện chuẩn mực và chế độ kế toán của Bộ Tài chính trong việc lập Báo cáo tài chính.</t>
  </si>
  <si>
    <t>PXL</t>
  </si>
  <si>
    <t>PMT</t>
  </si>
  <si>
    <t>HANAKA</t>
  </si>
  <si>
    <t>NGHEAN</t>
  </si>
  <si>
    <t>HOASEN</t>
  </si>
  <si>
    <t>Đầu tư tài chính khác</t>
  </si>
  <si>
    <t>SASC</t>
  </si>
  <si>
    <t>Giảm so 
với giá thị trường</t>
  </si>
  <si>
    <t>Giảm khác</t>
  </si>
  <si>
    <t>BHXH, BHYT, BHTN</t>
  </si>
  <si>
    <t>Phải trả hộ cổ tức</t>
  </si>
  <si>
    <t>Số dư tại 30/06/2015</t>
  </si>
  <si>
    <t>Chi phí hoạt động tư vấn</t>
  </si>
  <si>
    <t>Phải thu hoạt động GDCK</t>
  </si>
  <si>
    <t>Phải trả hoạt động GDCK</t>
  </si>
  <si>
    <t>4. Tài sản ngắn hạn khác</t>
  </si>
  <si>
    <t>5. Tài sản cố định hữu hình</t>
  </si>
  <si>
    <t>6. Tài sản cố định vô hình</t>
  </si>
  <si>
    <t>7. Chi phí trả trước dài hạn</t>
  </si>
  <si>
    <r>
      <t>8.</t>
    </r>
    <r>
      <rPr>
        <b/>
        <sz val="7"/>
        <rFont val="Times New Roman"/>
        <family val="1"/>
      </rPr>
      <t> </t>
    </r>
    <r>
      <rPr>
        <b/>
        <sz val="11"/>
        <rFont val="Times New Roman"/>
        <family val="1"/>
      </rPr>
      <t>Tiền nộp quỹ hỗ trợ thanh toán</t>
    </r>
  </si>
  <si>
    <r>
      <t>9.</t>
    </r>
    <r>
      <rPr>
        <b/>
        <sz val="7"/>
        <rFont val="Times New Roman"/>
        <family val="1"/>
      </rPr>
      <t> </t>
    </r>
    <r>
      <rPr>
        <b/>
        <sz val="11"/>
        <rFont val="Times New Roman"/>
        <family val="1"/>
      </rPr>
      <t>Vay ngắn hạn</t>
    </r>
  </si>
  <si>
    <t>10.Thuế và các khoản phải nộp Nhà nước</t>
  </si>
  <si>
    <r>
      <t>11.</t>
    </r>
    <r>
      <rPr>
        <b/>
        <sz val="7"/>
        <rFont val="Times New Roman"/>
        <family val="1"/>
      </rPr>
      <t> </t>
    </r>
    <r>
      <rPr>
        <b/>
        <sz val="11"/>
        <rFont val="Times New Roman"/>
        <family val="1"/>
      </rPr>
      <t>Phải trả, phải nộp khác</t>
    </r>
  </si>
  <si>
    <r>
      <t>12.</t>
    </r>
    <r>
      <rPr>
        <b/>
        <sz val="7"/>
        <rFont val="Times New Roman"/>
        <family val="1"/>
      </rPr>
      <t> </t>
    </r>
    <r>
      <rPr>
        <b/>
        <sz val="11"/>
        <rFont val="Times New Roman"/>
        <family val="1"/>
      </rPr>
      <t>Phải trả hoạt động giao dịch chứng khoán</t>
    </r>
  </si>
  <si>
    <r>
      <t>13.</t>
    </r>
    <r>
      <rPr>
        <b/>
        <sz val="7"/>
        <rFont val="Times New Roman"/>
        <family val="1"/>
      </rPr>
      <t> </t>
    </r>
    <r>
      <rPr>
        <b/>
        <sz val="11"/>
        <rFont val="Times New Roman"/>
        <family val="1"/>
      </rPr>
      <t>Vốn chủ sở hữu</t>
    </r>
  </si>
  <si>
    <r>
      <t>14.</t>
    </r>
    <r>
      <rPr>
        <b/>
        <sz val="7"/>
        <rFont val="Times New Roman"/>
        <family val="1"/>
      </rPr>
      <t> </t>
    </r>
    <r>
      <rPr>
        <b/>
        <sz val="11"/>
        <rFont val="Times New Roman"/>
        <family val="1"/>
      </rPr>
      <t xml:space="preserve">Doanh thu </t>
    </r>
  </si>
  <si>
    <r>
      <t>15.</t>
    </r>
    <r>
      <rPr>
        <b/>
        <sz val="7"/>
        <rFont val="Times New Roman"/>
        <family val="1"/>
      </rPr>
      <t xml:space="preserve">  </t>
    </r>
    <r>
      <rPr>
        <b/>
        <sz val="11"/>
        <rFont val="Times New Roman"/>
        <family val="1"/>
      </rPr>
      <t>Chi phí hoạt động kinh doanh</t>
    </r>
  </si>
  <si>
    <r>
      <t>16.</t>
    </r>
    <r>
      <rPr>
        <b/>
        <sz val="7"/>
        <rFont val="Times New Roman"/>
        <family val="1"/>
      </rPr>
      <t> </t>
    </r>
    <r>
      <rPr>
        <b/>
        <sz val="11"/>
        <rFont val="Times New Roman"/>
        <family val="1"/>
      </rPr>
      <t>Chi phí quản lý doanh nghiệp</t>
    </r>
  </si>
  <si>
    <r>
      <t>17.</t>
    </r>
    <r>
      <rPr>
        <b/>
        <sz val="7"/>
        <rFont val="Times New Roman"/>
        <family val="1"/>
      </rPr>
      <t> </t>
    </r>
    <r>
      <rPr>
        <b/>
        <sz val="11"/>
        <rFont val="Times New Roman"/>
        <family val="1"/>
      </rPr>
      <t>Thu nhập khác</t>
    </r>
  </si>
  <si>
    <r>
      <t>18.</t>
    </r>
    <r>
      <rPr>
        <b/>
        <sz val="7"/>
        <rFont val="Times New Roman"/>
        <family val="1"/>
      </rPr>
      <t> </t>
    </r>
    <r>
      <rPr>
        <b/>
        <sz val="11"/>
        <rFont val="Times New Roman"/>
        <family val="1"/>
      </rPr>
      <t>Chi phí khác</t>
    </r>
  </si>
  <si>
    <t>19. Thuế Thu nhập doanh nghiệp</t>
  </si>
  <si>
    <r>
      <t>20.</t>
    </r>
    <r>
      <rPr>
        <b/>
        <sz val="7"/>
        <rFont val="Times New Roman"/>
        <family val="1"/>
      </rPr>
      <t xml:space="preserve"> </t>
    </r>
    <r>
      <rPr>
        <b/>
        <sz val="11"/>
        <rFont val="Times New Roman"/>
        <family val="1"/>
      </rPr>
      <t>Lãi cơ bản trên cổ phiếu</t>
    </r>
  </si>
  <si>
    <t>Lãi dự thu hợp đồng tiền gửi</t>
  </si>
  <si>
    <t>Phí giao dịch</t>
  </si>
  <si>
    <t>Tại ngày 30/09/2015</t>
  </si>
  <si>
    <t xml:space="preserve"> BÁO CÁO KẾT QUẢ KINH DOANH QUÝ 03 NĂM 2015</t>
  </si>
  <si>
    <t>Quý 3/2014</t>
  </si>
  <si>
    <t>Quý 3/2015</t>
  </si>
  <si>
    <t>BÁO CÁO LƯU CHUYỂN TIỀN TỆ QUÝ 03 NĂM 2015</t>
  </si>
  <si>
    <t>Tại ngày 30 tháng 09 năm 2015</t>
  </si>
  <si>
    <t>30/09/2015</t>
  </si>
  <si>
    <t>Tiền gửi có kỳ hạn trên 3 tháng</t>
  </si>
  <si>
    <t>SHG</t>
  </si>
  <si>
    <t>Tại ngày 01/01/2015</t>
  </si>
  <si>
    <t>Doanh thu hoạt động đầu tư chứng khoán, góp vốn</t>
  </si>
  <si>
    <t>Doanh thu  hoạt động ứng trước tiền bán chứng khoán</t>
  </si>
  <si>
    <t>Chi phí hoạt động đầu tư chứng khoán</t>
  </si>
  <si>
    <t>Lập ngày 15 tháng 10 năm 2015</t>
  </si>
  <si>
    <t>Lập, ngày 15 tháng 10  năm 2015</t>
  </si>
  <si>
    <t>Tại ngày 30 tháng 09 năm 2015 có 40 nhân viên đang làm việc tại Công ty (số cuối qúy trước là 34 nhân viên).</t>
  </si>
  <si>
    <r>
      <t>1.</t>
    </r>
    <r>
      <rPr>
        <b/>
        <sz val="7"/>
        <rFont val="Times New Roman"/>
        <family val="1"/>
      </rPr>
      <t xml:space="preserve"> </t>
    </r>
    <r>
      <rPr>
        <b/>
        <sz val="11"/>
        <rFont val="Times New Roman"/>
        <family val="1"/>
      </rPr>
      <t xml:space="preserve">Hình thức sở hữu vốn:  </t>
    </r>
    <r>
      <rPr>
        <sz val="11"/>
        <rFont val="Times New Roman"/>
        <family val="1"/>
      </rPr>
      <t>Công ty Cổ phần.
Công ty cổ phần chứng khoán Đại Nam ("Công ty") được thành lập theo Giấy phép và hoạt động theo số 62/UBCK-GP
ngày 30/10/2007, Giấy phép điều chỉnh và hoạt động 21/GPĐC-UBCK ngày 06/05/2015 của Ủy ban chứng Khoán Nhà nước.
 Vốn điều lệ của Công ty là 160.000.000.000 VND</t>
    </r>
  </si>
  <si>
    <t>UPCOM</t>
  </si>
  <si>
    <t>OTC</t>
  </si>
  <si>
    <t>Số đầu kỳ</t>
  </si>
  <si>
    <t>Lập, ngày 15 tháng 10 năm 2015</t>
  </si>
  <si>
    <t>5. Tạm ứng</t>
  </si>
  <si>
    <t xml:space="preserve">               Lập ngày 15 tháng 10 năm 2015</t>
  </si>
  <si>
    <t>BÁO CÁO TÀI CHÍNH QUÝ 03 NĂM 2015</t>
  </si>
  <si>
    <t>Tel: 04.7304.7304     Fax: 04.6262.0656</t>
  </si>
  <si>
    <t>Tel: 04.7304.7304      Fax: 04.6262.0656</t>
  </si>
  <si>
    <t>Tel: 04.7304.7304     Fax: 04.36262.0656</t>
  </si>
  <si>
    <t>Tel: 04.7307.7304     Fax: 04.6262.0656</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</si>
</sst>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 _₫_-;\-* #,##0\ _₫_-;_-* &quot;-&quot;\ _₫_-;_-@_-"/>
  </numFmts>
  <fonts count="54">
    <font>
      <sz val="10"/>
      <name val="Arial"/>
    </font>
    <font>
      <sz val="10"/>
      <name val="Arial"/>
      <family val="2"/>
    </font>
    <font>
      <sz val="10.5"/>
      <name val="Times New Roman"/>
      <family val="1"/>
    </font>
    <font>
      <sz val="9"/>
      <name val="Arial"/>
      <family val="2"/>
    </font>
    <font>
      <i/>
      <sz val="10.5"/>
      <name val="Times New Roman"/>
      <family val="1"/>
    </font>
    <font>
      <b/>
      <sz val="10.5"/>
      <name val="Times New Roman"/>
      <family val="1"/>
    </font>
    <font>
      <sz val="10"/>
      <name val="Times New Roman"/>
      <family val="1"/>
    </font>
    <font>
      <sz val="10"/>
      <name val="Arial"/>
      <family val="2"/>
    </font>
    <font>
      <b/>
      <sz val="10.5"/>
      <name val="Tahoma"/>
      <family val="2"/>
    </font>
    <font>
      <i/>
      <sz val="9"/>
      <name val="Times New Roman"/>
      <family val="1"/>
    </font>
    <font>
      <b/>
      <sz val="14"/>
      <name val="Times New Roman"/>
      <family val="1"/>
    </font>
    <font>
      <b/>
      <sz val="11"/>
      <name val="Times New Roman"/>
      <family val="1"/>
    </font>
    <font>
      <b/>
      <sz val="7"/>
      <name val="Times New Roman"/>
      <family val="1"/>
    </font>
    <font>
      <sz val="11"/>
      <name val="Times New Roman"/>
      <family val="1"/>
    </font>
    <font>
      <sz val="7"/>
      <color indexed="8"/>
      <name val="Times New Roman"/>
      <family val="1"/>
    </font>
    <font>
      <sz val="11"/>
      <color indexed="8"/>
      <name val="Times New Roman"/>
      <family val="1"/>
    </font>
    <font>
      <u/>
      <sz val="11"/>
      <color indexed="8"/>
      <name val="Times New Roman"/>
      <family val="1"/>
    </font>
    <font>
      <b/>
      <i/>
      <sz val="11"/>
      <color indexed="8"/>
      <name val="Times New Roman"/>
      <family val="1"/>
    </font>
    <font>
      <b/>
      <i/>
      <sz val="11"/>
      <name val="Times New Roman"/>
      <family val="1"/>
    </font>
    <font>
      <sz val="14"/>
      <name val=".VnSouthern"/>
      <family val="2"/>
    </font>
    <font>
      <i/>
      <sz val="11"/>
      <color indexed="8"/>
      <name val="Times New Roman"/>
      <family val="1"/>
    </font>
    <font>
      <b/>
      <sz val="11"/>
      <color indexed="8"/>
      <name val="Times New Roman"/>
      <family val="1"/>
    </font>
    <font>
      <i/>
      <sz val="11"/>
      <name val="Times New Roman"/>
      <family val="1"/>
    </font>
    <font>
      <sz val="1"/>
      <name val="Times New Roman"/>
      <family val="1"/>
    </font>
    <font>
      <b/>
      <sz val="11"/>
      <color indexed="9"/>
      <name val="Times New Roman"/>
      <family val="1"/>
    </font>
    <font>
      <sz val="10"/>
      <color indexed="8"/>
      <name val="Arial"/>
      <family val="2"/>
    </font>
    <font>
      <b/>
      <sz val="7"/>
      <color indexed="8"/>
      <name val="Times New Roman"/>
      <family val="1"/>
    </font>
    <font>
      <b/>
      <sz val="9"/>
      <name val="Times New Roman"/>
      <family val="1"/>
    </font>
    <font>
      <sz val="9"/>
      <name val="Times New Roman"/>
      <family val="1"/>
    </font>
    <font>
      <sz val="10.5"/>
      <color indexed="30"/>
      <name val="Times New Roman"/>
      <family val="1"/>
    </font>
    <font>
      <sz val="9"/>
      <color indexed="30"/>
      <name val="Times New Roman"/>
      <family val="1"/>
    </font>
    <font>
      <i/>
      <sz val="10.5"/>
      <color indexed="30"/>
      <name val="Times New Roman"/>
      <family val="1"/>
    </font>
    <font>
      <i/>
      <sz val="9"/>
      <color indexed="30"/>
      <name val="Times New Roman"/>
      <family val="1"/>
    </font>
    <font>
      <sz val="10.5"/>
      <name val="Arial"/>
      <family val="2"/>
    </font>
    <font>
      <b/>
      <sz val="10"/>
      <name val="Times New Roman"/>
      <family val="1"/>
    </font>
    <font>
      <sz val="7"/>
      <name val="Times New Roman"/>
      <family val="1"/>
    </font>
    <font>
      <sz val="8"/>
      <name val="Arial"/>
      <family val="2"/>
    </font>
    <font>
      <sz val="10.5"/>
      <color indexed="9"/>
      <name val="Times New Roman"/>
      <family val="1"/>
    </font>
    <font>
      <b/>
      <i/>
      <sz val="9"/>
      <name val="Times New Roman"/>
      <family val="1"/>
    </font>
    <font>
      <b/>
      <sz val="12"/>
      <name val="Times New Roman"/>
      <family val="1"/>
    </font>
    <font>
      <b/>
      <i/>
      <sz val="10"/>
      <name val="Times New Roman"/>
      <family val="1"/>
    </font>
    <font>
      <i/>
      <sz val="10"/>
      <name val="Times New Roman"/>
      <family val="1"/>
    </font>
    <font>
      <sz val="11"/>
      <name val="Arial"/>
      <family val="2"/>
    </font>
    <font>
      <b/>
      <sz val="10"/>
      <color indexed="8"/>
      <name val="Times New Roman"/>
      <family val="1"/>
    </font>
    <font>
      <b/>
      <sz val="11"/>
      <color rgb="FFFF0000"/>
      <name val="Times New Roman"/>
      <family val="1"/>
    </font>
    <font>
      <sz val="10"/>
      <color rgb="FFFF0000"/>
      <name val="Arial"/>
      <family val="2"/>
    </font>
    <font>
      <sz val="11"/>
      <color rgb="FFFF0000"/>
      <name val="Times New Roman"/>
      <family val="1"/>
    </font>
    <font>
      <sz val="10"/>
      <color rgb="FFFF0000"/>
      <name val="Times New Roman"/>
      <family val="1"/>
    </font>
    <font>
      <sz val="11"/>
      <color theme="1"/>
      <name val="Times New Roman"/>
      <family val="1"/>
    </font>
    <font>
      <b/>
      <i/>
      <sz val="7"/>
      <name val="Times New Roman"/>
      <family val="1"/>
    </font>
    <font>
      <sz val="10"/>
      <color indexed="8"/>
      <name val="Times New Roman"/>
      <family val="1"/>
    </font>
    <font>
      <b/>
      <i/>
      <sz val="10"/>
      <color rgb="FFFF0000"/>
      <name val="Arial"/>
      <family val="2"/>
    </font>
    <font>
      <b/>
      <sz val="11"/>
      <color theme="1"/>
      <name val="Times New Roman"/>
      <family val="1"/>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right/>
      <top/>
      <bottom style="medium">
        <color indexed="2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55"/>
      </bottom>
      <diagonal/>
    </border>
    <border>
      <left/>
      <right/>
      <top style="medium">
        <color indexed="5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s>
  <cellStyleXfs count="13">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25" fillId="0" borderId="0">
      <alignment vertical="top"/>
    </xf>
    <xf numFmtId="37" fontId="7" fillId="0" borderId="0"/>
    <xf numFmtId="0" fontId="7" fillId="0" borderId="0"/>
    <xf numFmtId="0" fontId="7" fillId="0" borderId="0"/>
    <xf numFmtId="9" fontId="1" fillId="0" borderId="0" applyFont="0" applyFill="0" applyBorder="0" applyAlignment="0" applyProtection="0"/>
    <xf numFmtId="37" fontId="1" fillId="0" borderId="0"/>
    <xf numFmtId="43" fontId="1" fillId="0" borderId="0" applyFont="0" applyFill="0" applyBorder="0" applyAlignment="0" applyProtection="0"/>
    <xf numFmtId="43" fontId="1" fillId="0" borderId="0" applyFont="0" applyFill="0" applyBorder="0" applyAlignment="0" applyProtection="0"/>
  </cellStyleXfs>
  <cellXfs count="466">
    <xf numFmtId="0" fontId="0" fillId="0" borderId="0" xfId="0"/>
    <xf numFmtId="0" fontId="2" fillId="0" borderId="0" xfId="0" applyFont="1"/>
    <xf numFmtId="0" fontId="4" fillId="0" borderId="0" xfId="0" applyFont="1"/>
    <xf numFmtId="164" fontId="4" fillId="0" borderId="0" xfId="1" applyNumberFormat="1" applyFont="1" applyAlignment="1">
      <alignment horizontal="right"/>
    </xf>
    <xf numFmtId="0" fontId="5" fillId="0" borderId="0" xfId="0" applyFont="1"/>
    <xf numFmtId="164" fontId="5" fillId="0" borderId="0" xfId="1" applyNumberFormat="1" applyFont="1"/>
    <xf numFmtId="0" fontId="6" fillId="0" borderId="0" xfId="0" applyFont="1"/>
    <xf numFmtId="164" fontId="6" fillId="0" borderId="0" xfId="1" applyNumberFormat="1" applyFont="1"/>
    <xf numFmtId="0" fontId="6" fillId="0" borderId="0" xfId="0" applyFont="1" applyAlignment="1">
      <alignment horizontal="left"/>
    </xf>
    <xf numFmtId="0" fontId="6" fillId="0" borderId="0" xfId="0" applyFont="1" applyAlignment="1">
      <alignment horizontal="center"/>
    </xf>
    <xf numFmtId="164" fontId="6" fillId="0" borderId="0" xfId="1" applyNumberFormat="1" applyFont="1" applyAlignment="1">
      <alignment horizontal="center"/>
    </xf>
    <xf numFmtId="0" fontId="2" fillId="2" borderId="0" xfId="3" applyNumberFormat="1" applyFont="1" applyFill="1" applyBorder="1" applyAlignment="1" applyProtection="1">
      <alignment vertical="center"/>
      <protection hidden="1"/>
    </xf>
    <xf numFmtId="0" fontId="11" fillId="0" borderId="0" xfId="0" applyFont="1" applyAlignment="1">
      <alignment horizontal="center"/>
    </xf>
    <xf numFmtId="0" fontId="11" fillId="0" borderId="0" xfId="0" applyFont="1" applyAlignment="1"/>
    <xf numFmtId="164" fontId="15" fillId="0" borderId="0" xfId="1" applyNumberFormat="1" applyFont="1" applyFill="1" applyAlignment="1">
      <alignment horizontal="right"/>
    </xf>
    <xf numFmtId="0" fontId="15" fillId="0" borderId="0" xfId="0" applyFont="1" applyFill="1" applyAlignment="1">
      <alignment horizontal="right" wrapText="1"/>
    </xf>
    <xf numFmtId="164" fontId="20" fillId="0" borderId="0" xfId="1" applyNumberFormat="1" applyFont="1" applyFill="1" applyAlignment="1">
      <alignment horizontal="right"/>
    </xf>
    <xf numFmtId="0" fontId="20" fillId="0" borderId="0" xfId="0" applyFont="1" applyFill="1" applyAlignment="1">
      <alignment horizontal="right" wrapText="1"/>
    </xf>
    <xf numFmtId="164" fontId="22" fillId="0" borderId="0" xfId="1" applyNumberFormat="1" applyFont="1" applyFill="1" applyAlignment="1">
      <alignment horizontal="right"/>
    </xf>
    <xf numFmtId="0" fontId="22" fillId="0" borderId="0" xfId="0" applyFont="1" applyFill="1" applyAlignment="1">
      <alignment horizontal="right" wrapText="1"/>
    </xf>
    <xf numFmtId="164" fontId="13" fillId="0" borderId="0" xfId="1" applyNumberFormat="1" applyFont="1" applyFill="1" applyAlignment="1">
      <alignment horizontal="right"/>
    </xf>
    <xf numFmtId="0" fontId="13" fillId="0" borderId="0" xfId="0" applyFont="1" applyFill="1" applyAlignment="1">
      <alignment horizontal="right" wrapText="1"/>
    </xf>
    <xf numFmtId="164" fontId="21" fillId="0" borderId="8" xfId="1" applyNumberFormat="1" applyFont="1" applyFill="1" applyBorder="1" applyAlignment="1">
      <alignment horizontal="right" wrapText="1"/>
    </xf>
    <xf numFmtId="0" fontId="21" fillId="0" borderId="0" xfId="0" applyFont="1" applyFill="1" applyAlignment="1">
      <alignment horizontal="right" wrapText="1"/>
    </xf>
    <xf numFmtId="0" fontId="13" fillId="0" borderId="0" xfId="0" applyFont="1" applyFill="1" applyAlignment="1">
      <alignment horizontal="center" wrapText="1"/>
    </xf>
    <xf numFmtId="0" fontId="11" fillId="0" borderId="9" xfId="0" applyFont="1" applyFill="1" applyBorder="1" applyAlignment="1">
      <alignment horizontal="center" wrapText="1"/>
    </xf>
    <xf numFmtId="164" fontId="15" fillId="0" borderId="0" xfId="1" applyNumberFormat="1" applyFont="1" applyFill="1" applyAlignment="1">
      <alignment horizontal="right" wrapText="1"/>
    </xf>
    <xf numFmtId="164" fontId="21" fillId="0" borderId="8" xfId="0" applyNumberFormat="1" applyFont="1" applyFill="1" applyBorder="1" applyAlignment="1">
      <alignment horizontal="right" wrapText="1"/>
    </xf>
    <xf numFmtId="164" fontId="2" fillId="0" borderId="0" xfId="1" applyNumberFormat="1" applyFont="1" applyFill="1" applyAlignment="1">
      <alignment horizontal="right" wrapText="1"/>
    </xf>
    <xf numFmtId="164" fontId="2" fillId="0" borderId="9" xfId="1" applyNumberFormat="1" applyFont="1" applyFill="1" applyBorder="1" applyAlignment="1">
      <alignment horizontal="right" wrapText="1"/>
    </xf>
    <xf numFmtId="164" fontId="13" fillId="0" borderId="0" xfId="1" applyNumberFormat="1" applyFont="1" applyFill="1" applyAlignment="1">
      <alignment horizontal="right" wrapText="1"/>
    </xf>
    <xf numFmtId="164" fontId="11" fillId="0" borderId="8" xfId="1" applyNumberFormat="1" applyFont="1" applyFill="1" applyBorder="1" applyAlignment="1">
      <alignment horizontal="right" wrapText="1"/>
    </xf>
    <xf numFmtId="0" fontId="11" fillId="0" borderId="0" xfId="0" applyFont="1" applyFill="1" applyAlignment="1">
      <alignment horizontal="right" wrapText="1"/>
    </xf>
    <xf numFmtId="164" fontId="11" fillId="0" borderId="8" xfId="0" applyNumberFormat="1" applyFont="1" applyFill="1" applyBorder="1" applyAlignment="1">
      <alignment horizontal="right" wrapText="1"/>
    </xf>
    <xf numFmtId="0" fontId="27" fillId="0" borderId="0" xfId="0" applyFont="1" applyFill="1" applyAlignment="1">
      <alignment horizontal="right" wrapText="1"/>
    </xf>
    <xf numFmtId="0" fontId="5" fillId="0" borderId="0" xfId="0" applyFont="1" applyFill="1" applyAlignment="1">
      <alignment horizontal="center" wrapText="1"/>
    </xf>
    <xf numFmtId="0" fontId="5" fillId="0" borderId="9" xfId="0" applyFont="1" applyFill="1" applyBorder="1" applyAlignment="1">
      <alignment horizontal="center" wrapText="1"/>
    </xf>
    <xf numFmtId="0" fontId="2" fillId="0" borderId="0" xfId="0" applyFont="1" applyFill="1" applyAlignment="1">
      <alignment horizontal="right" wrapText="1"/>
    </xf>
    <xf numFmtId="0" fontId="27" fillId="0" borderId="0" xfId="0" applyFont="1" applyFill="1" applyAlignment="1">
      <alignment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2" fillId="0" borderId="0" xfId="0" applyFont="1" applyFill="1" applyAlignment="1">
      <alignment horizontal="center" wrapText="1"/>
    </xf>
    <xf numFmtId="0" fontId="27" fillId="0" borderId="0" xfId="0" applyFont="1" applyFill="1" applyAlignment="1">
      <alignment horizontal="center" wrapText="1"/>
    </xf>
    <xf numFmtId="0" fontId="5" fillId="0" borderId="0" xfId="0" applyFont="1" applyFill="1" applyAlignment="1">
      <alignment horizontal="right" wrapText="1"/>
    </xf>
    <xf numFmtId="0" fontId="28" fillId="0" borderId="0" xfId="0" applyFont="1" applyFill="1" applyAlignment="1">
      <alignment horizontal="right" wrapText="1"/>
    </xf>
    <xf numFmtId="0" fontId="29" fillId="0" borderId="0" xfId="0" applyFont="1" applyFill="1" applyAlignment="1">
      <alignment horizontal="right" wrapText="1"/>
    </xf>
    <xf numFmtId="164" fontId="29" fillId="0" borderId="0" xfId="1" applyNumberFormat="1" applyFont="1" applyFill="1" applyAlignment="1">
      <alignment horizontal="right" wrapText="1"/>
    </xf>
    <xf numFmtId="0" fontId="30" fillId="0" borderId="0" xfId="0" applyFont="1" applyFill="1" applyAlignment="1">
      <alignment horizontal="right" wrapText="1"/>
    </xf>
    <xf numFmtId="0" fontId="31" fillId="0" borderId="0" xfId="0" applyFont="1" applyFill="1" applyAlignment="1">
      <alignment horizontal="right" wrapText="1"/>
    </xf>
    <xf numFmtId="0" fontId="32" fillId="0" borderId="0" xfId="0" applyFont="1" applyFill="1" applyAlignment="1">
      <alignment horizontal="right" wrapText="1"/>
    </xf>
    <xf numFmtId="164" fontId="5" fillId="0" borderId="12" xfId="1" applyNumberFormat="1" applyFont="1" applyFill="1" applyBorder="1" applyAlignment="1">
      <alignment horizontal="right" wrapText="1"/>
    </xf>
    <xf numFmtId="0" fontId="18" fillId="0" borderId="0" xfId="0" applyFont="1" applyFill="1" applyAlignment="1">
      <alignment horizontal="left" indent="3"/>
    </xf>
    <xf numFmtId="0" fontId="33" fillId="0" borderId="0" xfId="0" applyFont="1" applyFill="1"/>
    <xf numFmtId="0" fontId="0" fillId="0" borderId="0" xfId="0" applyFill="1"/>
    <xf numFmtId="164" fontId="34" fillId="0" borderId="0" xfId="1" applyNumberFormat="1" applyFont="1" applyFill="1" applyBorder="1" applyAlignment="1">
      <alignment horizontal="right" wrapText="1"/>
    </xf>
    <xf numFmtId="0" fontId="34" fillId="0" borderId="0" xfId="0" applyFont="1" applyFill="1" applyAlignment="1">
      <alignment horizontal="right" wrapText="1"/>
    </xf>
    <xf numFmtId="0" fontId="5" fillId="2" borderId="0" xfId="3" applyNumberFormat="1" applyFont="1" applyFill="1" applyBorder="1" applyAlignment="1" applyProtection="1">
      <alignment vertical="center"/>
      <protection hidden="1"/>
    </xf>
    <xf numFmtId="0" fontId="21" fillId="0" borderId="9" xfId="0" applyFont="1" applyFill="1" applyBorder="1" applyAlignment="1">
      <alignment horizontal="right" wrapText="1"/>
    </xf>
    <xf numFmtId="0" fontId="15" fillId="0" borderId="0" xfId="0"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0" fontId="11" fillId="0" borderId="0" xfId="0" applyFont="1" applyFill="1" applyAlignment="1">
      <alignment horizontal="center" wrapText="1"/>
    </xf>
    <xf numFmtId="0" fontId="15" fillId="0" borderId="9" xfId="0" applyFont="1" applyFill="1" applyBorder="1" applyAlignment="1">
      <alignment horizontal="right" wrapText="1"/>
    </xf>
    <xf numFmtId="0" fontId="13" fillId="0" borderId="0" xfId="0" applyFont="1" applyFill="1" applyAlignment="1">
      <alignment wrapText="1"/>
    </xf>
    <xf numFmtId="0" fontId="5" fillId="2" borderId="2"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8" fillId="2" borderId="0" xfId="4" applyNumberFormat="1" applyFont="1" applyFill="1" applyBorder="1" applyAlignment="1" applyProtection="1">
      <alignment vertical="center"/>
      <protection hidden="1"/>
    </xf>
    <xf numFmtId="0" fontId="8" fillId="2" borderId="0" xfId="4" applyNumberFormat="1" applyFont="1" applyFill="1" applyBorder="1" applyAlignment="1" applyProtection="1">
      <alignment horizontal="right" vertical="center"/>
      <protection hidden="1"/>
    </xf>
    <xf numFmtId="0" fontId="9" fillId="2" borderId="0" xfId="4" applyNumberFormat="1" applyFont="1" applyFill="1" applyBorder="1" applyAlignment="1" applyProtection="1">
      <alignment horizontal="right" vertical="center"/>
      <protection hidden="1"/>
    </xf>
    <xf numFmtId="0" fontId="2" fillId="2" borderId="0" xfId="4" applyNumberFormat="1" applyFont="1" applyFill="1" applyBorder="1" applyAlignment="1" applyProtection="1">
      <alignment vertical="center"/>
      <protection hidden="1"/>
    </xf>
    <xf numFmtId="0" fontId="2" fillId="2" borderId="0" xfId="4" applyNumberFormat="1" applyFont="1" applyFill="1" applyBorder="1" applyAlignment="1" applyProtection="1">
      <alignment horizontal="right" vertical="center"/>
      <protection hidden="1"/>
    </xf>
    <xf numFmtId="49" fontId="2" fillId="2" borderId="13" xfId="4" applyNumberFormat="1" applyFont="1" applyFill="1" applyBorder="1" applyAlignment="1" applyProtection="1">
      <alignment vertical="center"/>
      <protection hidden="1"/>
    </xf>
    <xf numFmtId="0" fontId="2" fillId="2" borderId="13" xfId="4" applyNumberFormat="1" applyFont="1" applyFill="1" applyBorder="1" applyAlignment="1" applyProtection="1">
      <alignment vertical="center"/>
      <protection hidden="1"/>
    </xf>
    <xf numFmtId="0" fontId="2" fillId="2" borderId="13" xfId="4" applyNumberFormat="1" applyFont="1" applyFill="1" applyBorder="1" applyAlignment="1" applyProtection="1">
      <alignment horizontal="right" vertical="center"/>
      <protection hidden="1"/>
    </xf>
    <xf numFmtId="49" fontId="5" fillId="2" borderId="0" xfId="4" applyNumberFormat="1" applyFont="1" applyFill="1" applyBorder="1" applyAlignment="1" applyProtection="1">
      <alignment horizontal="centerContinuous" vertical="center"/>
      <protection hidden="1"/>
    </xf>
    <xf numFmtId="49" fontId="2" fillId="2" borderId="0" xfId="4" applyNumberFormat="1" applyFont="1" applyFill="1" applyBorder="1" applyAlignment="1" applyProtection="1">
      <alignment horizontal="centerContinuous" vertical="center"/>
      <protection hidden="1"/>
    </xf>
    <xf numFmtId="0" fontId="2" fillId="2" borderId="0" xfId="4" applyNumberFormat="1" applyFont="1" applyFill="1" applyBorder="1" applyAlignment="1" applyProtection="1">
      <alignment horizontal="centerContinuous" vertical="center"/>
      <protection hidden="1"/>
    </xf>
    <xf numFmtId="49" fontId="2" fillId="2" borderId="0" xfId="4" applyNumberFormat="1" applyFont="1" applyFill="1" applyBorder="1" applyAlignment="1" applyProtection="1">
      <alignment horizontal="right" vertical="center"/>
      <protection hidden="1"/>
    </xf>
    <xf numFmtId="0" fontId="10" fillId="2" borderId="0" xfId="0" applyFont="1" applyFill="1" applyAlignment="1">
      <alignment horizontal="centerContinuous" vertical="center"/>
    </xf>
    <xf numFmtId="0" fontId="5" fillId="2" borderId="0" xfId="0" applyFont="1" applyFill="1" applyAlignment="1">
      <alignment horizontal="centerContinuous" vertical="center"/>
    </xf>
    <xf numFmtId="0" fontId="2" fillId="2" borderId="0" xfId="0" applyFont="1" applyFill="1"/>
    <xf numFmtId="0" fontId="2" fillId="2" borderId="0" xfId="0" applyFont="1" applyFill="1" applyAlignment="1">
      <alignment horizontal="right"/>
    </xf>
    <xf numFmtId="0" fontId="6" fillId="2" borderId="0" xfId="0" applyFont="1" applyFill="1"/>
    <xf numFmtId="0" fontId="2" fillId="2" borderId="2" xfId="0" applyFont="1" applyFill="1" applyBorder="1" applyAlignment="1">
      <alignment horizontal="center" vertical="top" wrapText="1"/>
    </xf>
    <xf numFmtId="0" fontId="2" fillId="2" borderId="14" xfId="0" applyFont="1" applyFill="1" applyBorder="1" applyAlignment="1">
      <alignment horizontal="left" vertical="center" wrapText="1"/>
    </xf>
    <xf numFmtId="0" fontId="2" fillId="2" borderId="14" xfId="0" applyFont="1" applyFill="1" applyBorder="1" applyAlignment="1">
      <alignment horizontal="center" vertical="center" wrapText="1"/>
    </xf>
    <xf numFmtId="41" fontId="2" fillId="2" borderId="14" xfId="0" applyNumberFormat="1"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5" xfId="0" applyFont="1" applyFill="1" applyBorder="1" applyAlignment="1">
      <alignment horizontal="center" vertical="center" wrapText="1"/>
    </xf>
    <xf numFmtId="41" fontId="2" fillId="2" borderId="15" xfId="0" applyNumberFormat="1" applyFont="1" applyFill="1" applyBorder="1" applyAlignment="1">
      <alignment horizontal="center" vertical="center" wrapText="1"/>
    </xf>
    <xf numFmtId="41" fontId="2" fillId="2" borderId="15" xfId="0" applyNumberFormat="1"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41" fontId="2" fillId="2" borderId="16" xfId="0" applyNumberFormat="1" applyFont="1" applyFill="1" applyBorder="1" applyAlignment="1">
      <alignment horizontal="center" vertical="center"/>
    </xf>
    <xf numFmtId="41" fontId="2" fillId="2" borderId="16" xfId="0" applyNumberFormat="1" applyFont="1" applyFill="1" applyBorder="1" applyAlignment="1">
      <alignment horizontal="center" vertical="center" wrapText="1"/>
    </xf>
    <xf numFmtId="41" fontId="5" fillId="2" borderId="2" xfId="0" applyNumberFormat="1" applyFont="1" applyFill="1" applyBorder="1" applyAlignment="1">
      <alignment horizontal="center" vertical="center" wrapText="1"/>
    </xf>
    <xf numFmtId="165" fontId="37" fillId="2" borderId="0" xfId="0" applyNumberFormat="1" applyFont="1" applyFill="1"/>
    <xf numFmtId="0" fontId="5" fillId="2" borderId="0" xfId="0" applyFont="1" applyFill="1"/>
    <xf numFmtId="0" fontId="2" fillId="0" borderId="0" xfId="0" applyFont="1" applyFill="1" applyBorder="1" applyAlignment="1">
      <alignment horizontal="right" wrapText="1"/>
    </xf>
    <xf numFmtId="164" fontId="21" fillId="0" borderId="0" xfId="1" applyNumberFormat="1" applyFont="1" applyFill="1" applyBorder="1" applyAlignment="1">
      <alignment horizontal="right" wrapText="1"/>
    </xf>
    <xf numFmtId="0" fontId="5" fillId="2" borderId="0" xfId="3" applyNumberFormat="1" applyFont="1" applyFill="1" applyBorder="1" applyAlignment="1" applyProtection="1">
      <alignment horizontal="left" vertical="center"/>
      <protection hidden="1"/>
    </xf>
    <xf numFmtId="0" fontId="13" fillId="0" borderId="0" xfId="0" applyFont="1" applyFill="1"/>
    <xf numFmtId="0" fontId="11" fillId="0" borderId="0" xfId="0" applyFont="1" applyFill="1"/>
    <xf numFmtId="0" fontId="11" fillId="0" borderId="0" xfId="0" applyFont="1" applyFill="1" applyAlignment="1">
      <alignment horizontal="center"/>
    </xf>
    <xf numFmtId="41" fontId="2" fillId="2" borderId="0" xfId="0" applyNumberFormat="1" applyFont="1" applyFill="1"/>
    <xf numFmtId="0" fontId="11" fillId="0" borderId="0" xfId="0" applyFont="1" applyFill="1" applyAlignment="1">
      <alignment wrapText="1"/>
    </xf>
    <xf numFmtId="0" fontId="13" fillId="0" borderId="0" xfId="0" applyFont="1" applyFill="1" applyAlignment="1">
      <alignment horizontal="left" wrapText="1"/>
    </xf>
    <xf numFmtId="0" fontId="8" fillId="0" borderId="0" xfId="3" applyNumberFormat="1" applyFont="1" applyFill="1" applyBorder="1" applyAlignment="1" applyProtection="1">
      <alignment vertical="center"/>
      <protection hidden="1"/>
    </xf>
    <xf numFmtId="0" fontId="8" fillId="0" borderId="0" xfId="3" applyNumberFormat="1" applyFont="1" applyFill="1" applyBorder="1" applyAlignment="1" applyProtection="1">
      <alignment horizontal="right" vertical="center"/>
      <protection hidden="1"/>
    </xf>
    <xf numFmtId="0" fontId="9" fillId="0" borderId="0" xfId="3" applyNumberFormat="1" applyFont="1" applyFill="1" applyBorder="1" applyAlignment="1" applyProtection="1">
      <alignment horizontal="right" vertical="center"/>
      <protection hidden="1"/>
    </xf>
    <xf numFmtId="0" fontId="2" fillId="0" borderId="0" xfId="3" applyNumberFormat="1" applyFont="1" applyFill="1" applyBorder="1" applyAlignment="1" applyProtection="1">
      <alignment vertical="center"/>
      <protection hidden="1"/>
    </xf>
    <xf numFmtId="0" fontId="2" fillId="0" borderId="0" xfId="3" applyNumberFormat="1" applyFont="1" applyFill="1" applyBorder="1" applyAlignment="1" applyProtection="1">
      <alignment horizontal="right" vertical="center"/>
      <protection hidden="1"/>
    </xf>
    <xf numFmtId="0" fontId="9" fillId="0" borderId="0" xfId="2" applyNumberFormat="1" applyFont="1" applyFill="1" applyBorder="1" applyAlignment="1" applyProtection="1">
      <alignment horizontal="right" vertical="center"/>
      <protection hidden="1"/>
    </xf>
    <xf numFmtId="49" fontId="2" fillId="0" borderId="17" xfId="3" applyNumberFormat="1" applyFont="1" applyFill="1" applyBorder="1" applyAlignment="1" applyProtection="1">
      <alignment vertical="center"/>
      <protection hidden="1"/>
    </xf>
    <xf numFmtId="0" fontId="2" fillId="0" borderId="17" xfId="3" applyNumberFormat="1" applyFont="1" applyFill="1" applyBorder="1" applyAlignment="1" applyProtection="1">
      <alignment vertical="center"/>
      <protection hidden="1"/>
    </xf>
    <xf numFmtId="0" fontId="2" fillId="0" borderId="17" xfId="3" applyNumberFormat="1" applyFont="1" applyFill="1" applyBorder="1" applyAlignment="1" applyProtection="1">
      <alignment horizontal="right" vertical="center"/>
      <protection hidden="1"/>
    </xf>
    <xf numFmtId="0" fontId="11" fillId="0" borderId="0" xfId="0" applyFont="1" applyFill="1" applyAlignment="1"/>
    <xf numFmtId="0" fontId="11" fillId="0" borderId="0" xfId="0" applyFont="1" applyFill="1" applyAlignment="1">
      <alignment horizontal="justify"/>
    </xf>
    <xf numFmtId="0" fontId="13" fillId="0" borderId="0" xfId="0" applyFont="1" applyFill="1" applyAlignment="1">
      <alignment horizontal="left"/>
    </xf>
    <xf numFmtId="0" fontId="11" fillId="0" borderId="0" xfId="0" applyFont="1" applyFill="1" applyAlignment="1">
      <alignment horizontal="left" wrapText="1"/>
    </xf>
    <xf numFmtId="0" fontId="16" fillId="0" borderId="0" xfId="0" applyFont="1" applyFill="1" applyAlignment="1">
      <alignment vertical="top" wrapText="1"/>
    </xf>
    <xf numFmtId="0" fontId="16" fillId="0" borderId="0" xfId="0" applyFont="1" applyFill="1" applyAlignment="1">
      <alignment horizontal="center" vertical="top" wrapText="1"/>
    </xf>
    <xf numFmtId="0" fontId="15" fillId="0" borderId="0" xfId="0" applyFont="1" applyFill="1" applyAlignment="1">
      <alignment horizontal="center" wrapText="1"/>
    </xf>
    <xf numFmtId="0" fontId="17" fillId="0" borderId="0" xfId="0" applyFont="1" applyFill="1" applyAlignment="1"/>
    <xf numFmtId="0" fontId="15" fillId="0" borderId="0" xfId="0" applyFont="1" applyFill="1" applyAlignment="1">
      <alignment horizontal="right"/>
    </xf>
    <xf numFmtId="0" fontId="20" fillId="0" borderId="0" xfId="0" applyFont="1" applyFill="1" applyAlignment="1">
      <alignment horizontal="right"/>
    </xf>
    <xf numFmtId="0" fontId="21" fillId="0" borderId="0" xfId="0" applyFont="1" applyFill="1"/>
    <xf numFmtId="0" fontId="21" fillId="0" borderId="0" xfId="0" applyFont="1" applyFill="1" applyAlignment="1">
      <alignment horizontal="right"/>
    </xf>
    <xf numFmtId="164" fontId="0" fillId="0" borderId="0" xfId="0" applyNumberFormat="1" applyFill="1"/>
    <xf numFmtId="0" fontId="18" fillId="0" borderId="0" xfId="0" applyFont="1" applyFill="1" applyAlignment="1">
      <alignment horizontal="justify"/>
    </xf>
    <xf numFmtId="0" fontId="15" fillId="0" borderId="0" xfId="0" applyFont="1" applyFill="1"/>
    <xf numFmtId="0" fontId="20" fillId="0" borderId="0" xfId="0" applyFont="1" applyFill="1"/>
    <xf numFmtId="0" fontId="21" fillId="0" borderId="12" xfId="0" applyFont="1" applyFill="1" applyBorder="1" applyAlignment="1">
      <alignment horizontal="right" wrapText="1"/>
    </xf>
    <xf numFmtId="0" fontId="21" fillId="0" borderId="8" xfId="0" applyFont="1" applyFill="1" applyBorder="1" applyAlignment="1">
      <alignment horizontal="right" wrapText="1"/>
    </xf>
    <xf numFmtId="0" fontId="21" fillId="0" borderId="0" xfId="0" applyFont="1" applyFill="1" applyAlignment="1">
      <alignment horizontal="center" wrapText="1"/>
    </xf>
    <xf numFmtId="0" fontId="21" fillId="0" borderId="9" xfId="0" applyFont="1" applyFill="1" applyBorder="1" applyAlignment="1">
      <alignment horizontal="center" wrapText="1"/>
    </xf>
    <xf numFmtId="0" fontId="13" fillId="0" borderId="0" xfId="0" applyFont="1" applyFill="1" applyAlignment="1">
      <alignment horizontal="right"/>
    </xf>
    <xf numFmtId="164" fontId="13" fillId="0" borderId="9" xfId="1" applyNumberFormat="1" applyFont="1" applyFill="1" applyBorder="1" applyAlignment="1">
      <alignment horizontal="right"/>
    </xf>
    <xf numFmtId="164" fontId="11" fillId="0" borderId="12" xfId="1" applyNumberFormat="1" applyFont="1" applyFill="1" applyBorder="1" applyAlignment="1">
      <alignment horizontal="right" wrapText="1"/>
    </xf>
    <xf numFmtId="164" fontId="11" fillId="0" borderId="0" xfId="1" applyNumberFormat="1" applyFont="1" applyFill="1" applyAlignment="1">
      <alignment horizontal="right"/>
    </xf>
    <xf numFmtId="164" fontId="21" fillId="0" borderId="12" xfId="1" applyNumberFormat="1" applyFont="1" applyFill="1" applyBorder="1" applyAlignment="1">
      <alignment horizontal="right" wrapText="1"/>
    </xf>
    <xf numFmtId="0" fontId="13" fillId="0" borderId="0" xfId="0" applyFont="1" applyFill="1" applyAlignment="1"/>
    <xf numFmtId="164" fontId="15" fillId="0" borderId="9" xfId="1" applyNumberFormat="1" applyFont="1" applyFill="1" applyBorder="1" applyAlignment="1">
      <alignment horizontal="right"/>
    </xf>
    <xf numFmtId="0" fontId="23" fillId="0" borderId="0" xfId="0" applyFont="1" applyFill="1" applyAlignment="1">
      <alignment horizontal="left" indent="3"/>
    </xf>
    <xf numFmtId="0" fontId="13" fillId="0" borderId="0" xfId="0" applyFont="1" applyFill="1" applyAlignment="1">
      <alignment horizontal="justify"/>
    </xf>
    <xf numFmtId="0" fontId="11" fillId="0" borderId="0" xfId="0" applyFont="1" applyFill="1" applyAlignment="1">
      <alignment horizontal="right"/>
    </xf>
    <xf numFmtId="0" fontId="21" fillId="0" borderId="0" xfId="0" applyFont="1" applyFill="1" applyAlignment="1">
      <alignment horizontal="center"/>
    </xf>
    <xf numFmtId="0" fontId="13" fillId="0" borderId="9" xfId="0" applyFont="1" applyFill="1" applyBorder="1" applyAlignment="1">
      <alignment horizontal="right"/>
    </xf>
    <xf numFmtId="0" fontId="13" fillId="0" borderId="9" xfId="0" applyFont="1" applyFill="1" applyBorder="1" applyAlignment="1">
      <alignment horizontal="right" wrapText="1"/>
    </xf>
    <xf numFmtId="164" fontId="11" fillId="0" borderId="12" xfId="1" applyNumberFormat="1" applyFont="1" applyFill="1" applyBorder="1" applyAlignment="1">
      <alignment horizontal="right"/>
    </xf>
    <xf numFmtId="164" fontId="11" fillId="0" borderId="0" xfId="1" applyNumberFormat="1" applyFont="1" applyFill="1" applyAlignment="1">
      <alignment horizontal="right" wrapText="1"/>
    </xf>
    <xf numFmtId="0" fontId="24" fillId="0" borderId="0" xfId="0" applyFont="1" applyFill="1" applyAlignment="1">
      <alignment horizontal="right"/>
    </xf>
    <xf numFmtId="0" fontId="24" fillId="0" borderId="0" xfId="0" applyFont="1" applyFill="1" applyAlignment="1">
      <alignment horizontal="right" wrapText="1"/>
    </xf>
    <xf numFmtId="164" fontId="13" fillId="0" borderId="0" xfId="0" applyNumberFormat="1" applyFont="1" applyFill="1" applyAlignment="1">
      <alignment horizontal="right"/>
    </xf>
    <xf numFmtId="0" fontId="11" fillId="0" borderId="9" xfId="0" applyFont="1" applyFill="1" applyBorder="1" applyAlignment="1">
      <alignment horizontal="right" wrapText="1"/>
    </xf>
    <xf numFmtId="164" fontId="21" fillId="0" borderId="8" xfId="1" applyNumberFormat="1" applyFont="1" applyFill="1" applyBorder="1" applyAlignment="1">
      <alignment horizontal="right"/>
    </xf>
    <xf numFmtId="164" fontId="21" fillId="0" borderId="0" xfId="1" applyNumberFormat="1" applyFont="1" applyFill="1" applyBorder="1" applyAlignment="1">
      <alignment horizontal="right"/>
    </xf>
    <xf numFmtId="0" fontId="18" fillId="0" borderId="0" xfId="0" applyFont="1" applyFill="1" applyAlignment="1">
      <alignment horizontal="left"/>
    </xf>
    <xf numFmtId="0" fontId="21" fillId="0" borderId="0" xfId="0" applyFont="1" applyFill="1" applyAlignment="1">
      <alignment horizontal="justify"/>
    </xf>
    <xf numFmtId="0" fontId="22" fillId="0" borderId="0" xfId="0" applyFont="1" applyFill="1" applyAlignment="1"/>
    <xf numFmtId="164" fontId="13" fillId="0" borderId="0" xfId="0" applyNumberFormat="1" applyFont="1" applyFill="1" applyAlignment="1">
      <alignment horizontal="right" wrapText="1"/>
    </xf>
    <xf numFmtId="164" fontId="13" fillId="0" borderId="9" xfId="1" applyNumberFormat="1" applyFont="1" applyFill="1" applyBorder="1" applyAlignment="1">
      <alignment horizontal="right" wrapText="1"/>
    </xf>
    <xf numFmtId="164" fontId="11" fillId="0" borderId="0" xfId="1" applyNumberFormat="1" applyFont="1" applyFill="1" applyBorder="1" applyAlignment="1">
      <alignment horizontal="right" wrapText="1"/>
    </xf>
    <xf numFmtId="0" fontId="34" fillId="0" borderId="0" xfId="0" applyFont="1" applyFill="1" applyAlignment="1">
      <alignment horizontal="center" wrapText="1"/>
    </xf>
    <xf numFmtId="164" fontId="3" fillId="0" borderId="0" xfId="1" applyNumberFormat="1" applyFont="1" applyFill="1" applyBorder="1"/>
    <xf numFmtId="164" fontId="2" fillId="0" borderId="0" xfId="1" applyNumberFormat="1" applyFont="1" applyFill="1" applyBorder="1" applyAlignment="1">
      <alignment horizontal="right" wrapText="1"/>
    </xf>
    <xf numFmtId="0" fontId="34" fillId="0" borderId="0" xfId="0" applyFont="1" applyFill="1" applyAlignment="1">
      <alignment vertical="top" wrapText="1"/>
    </xf>
    <xf numFmtId="0" fontId="22" fillId="0" borderId="0" xfId="0" applyFont="1" applyFill="1" applyAlignment="1">
      <alignment wrapText="1"/>
    </xf>
    <xf numFmtId="0" fontId="0" fillId="0" borderId="0" xfId="0" applyFill="1" applyAlignment="1">
      <alignment horizontal="center"/>
    </xf>
    <xf numFmtId="0" fontId="2" fillId="0" borderId="0" xfId="3" applyNumberFormat="1" applyFont="1" applyFill="1" applyBorder="1" applyAlignment="1" applyProtection="1">
      <alignment horizontal="center" vertical="center"/>
      <protection hidden="1"/>
    </xf>
    <xf numFmtId="0" fontId="5" fillId="0" borderId="0" xfId="3" applyNumberFormat="1" applyFont="1" applyFill="1" applyBorder="1" applyAlignment="1" applyProtection="1">
      <alignment horizontal="center" vertical="center"/>
      <protection hidden="1"/>
    </xf>
    <xf numFmtId="0" fontId="5" fillId="0" borderId="0" xfId="3" applyNumberFormat="1" applyFont="1" applyFill="1" applyBorder="1" applyAlignment="1" applyProtection="1">
      <alignment vertical="center"/>
      <protection hidden="1"/>
    </xf>
    <xf numFmtId="164" fontId="0" fillId="0" borderId="0" xfId="0" applyNumberFormat="1"/>
    <xf numFmtId="164" fontId="0" fillId="0" borderId="0" xfId="1" applyNumberFormat="1" applyFont="1"/>
    <xf numFmtId="164" fontId="21" fillId="0" borderId="8" xfId="1" applyNumberFormat="1" applyFont="1" applyBorder="1" applyAlignment="1">
      <alignment horizontal="right"/>
    </xf>
    <xf numFmtId="164" fontId="15" fillId="0" borderId="0" xfId="1" applyNumberFormat="1" applyFont="1" applyAlignment="1">
      <alignment horizontal="right" wrapText="1"/>
    </xf>
    <xf numFmtId="0" fontId="4" fillId="2" borderId="0" xfId="0" applyFont="1" applyFill="1" applyAlignment="1">
      <alignment horizontal="center"/>
    </xf>
    <xf numFmtId="49" fontId="5" fillId="2" borderId="0" xfId="0" applyNumberFormat="1" applyFont="1" applyFill="1" applyAlignment="1"/>
    <xf numFmtId="0" fontId="5" fillId="2" borderId="0" xfId="0" applyNumberFormat="1" applyFont="1" applyFill="1" applyAlignment="1"/>
    <xf numFmtId="0" fontId="5" fillId="2" borderId="0" xfId="0" applyFont="1" applyFill="1" applyAlignment="1"/>
    <xf numFmtId="0" fontId="2" fillId="2" borderId="0" xfId="0" applyFont="1" applyFill="1" applyAlignment="1"/>
    <xf numFmtId="0" fontId="2" fillId="2" borderId="0" xfId="0" applyFont="1" applyFill="1" applyAlignment="1">
      <alignment horizontal="left"/>
    </xf>
    <xf numFmtId="49" fontId="5" fillId="2" borderId="0" xfId="0" applyNumberFormat="1" applyFont="1" applyFill="1" applyAlignment="1">
      <alignment horizontal="left"/>
    </xf>
    <xf numFmtId="164" fontId="34" fillId="0" borderId="12" xfId="1" applyNumberFormat="1" applyFont="1" applyFill="1" applyBorder="1" applyAlignment="1">
      <alignment horizontal="right" wrapText="1"/>
    </xf>
    <xf numFmtId="0" fontId="6" fillId="0" borderId="0" xfId="0" applyFont="1" applyFill="1" applyAlignment="1">
      <alignment horizontal="right" wrapText="1"/>
    </xf>
    <xf numFmtId="164" fontId="6" fillId="0" borderId="0" xfId="1" applyNumberFormat="1" applyFont="1" applyFill="1" applyAlignment="1">
      <alignment horizontal="right" wrapText="1"/>
    </xf>
    <xf numFmtId="164" fontId="34" fillId="0" borderId="8" xfId="0" applyNumberFormat="1" applyFont="1" applyFill="1" applyBorder="1" applyAlignment="1">
      <alignment horizontal="right" wrapText="1"/>
    </xf>
    <xf numFmtId="164" fontId="34" fillId="0" borderId="8" xfId="1" applyNumberFormat="1" applyFont="1" applyFill="1" applyBorder="1" applyAlignment="1">
      <alignment horizontal="right" wrapText="1"/>
    </xf>
    <xf numFmtId="0" fontId="34" fillId="0" borderId="8" xfId="0" applyFont="1" applyFill="1" applyBorder="1" applyAlignment="1">
      <alignment horizontal="right" wrapText="1"/>
    </xf>
    <xf numFmtId="164" fontId="13" fillId="3" borderId="0" xfId="1" applyNumberFormat="1" applyFont="1" applyFill="1" applyAlignment="1">
      <alignment horizontal="right" wrapText="1"/>
    </xf>
    <xf numFmtId="0" fontId="13" fillId="3" borderId="0" xfId="0" applyFont="1" applyFill="1" applyAlignment="1">
      <alignment horizontal="right" wrapText="1"/>
    </xf>
    <xf numFmtId="164" fontId="13" fillId="3" borderId="0" xfId="0" applyNumberFormat="1" applyFont="1" applyFill="1" applyAlignment="1">
      <alignment horizontal="right" wrapText="1"/>
    </xf>
    <xf numFmtId="164" fontId="2" fillId="3" borderId="0" xfId="1" applyNumberFormat="1" applyFont="1" applyFill="1" applyAlignment="1">
      <alignment horizontal="right" wrapText="1"/>
    </xf>
    <xf numFmtId="164" fontId="13" fillId="3" borderId="0" xfId="1" applyNumberFormat="1" applyFont="1" applyFill="1" applyBorder="1" applyAlignment="1">
      <alignment horizontal="right" wrapText="1"/>
    </xf>
    <xf numFmtId="164" fontId="2" fillId="3" borderId="9" xfId="1" applyNumberFormat="1" applyFont="1" applyFill="1" applyBorder="1" applyAlignment="1">
      <alignment horizontal="right" wrapText="1"/>
    </xf>
    <xf numFmtId="164" fontId="13" fillId="3" borderId="9" xfId="1" applyNumberFormat="1" applyFont="1" applyFill="1" applyBorder="1" applyAlignment="1">
      <alignment horizontal="right" wrapText="1"/>
    </xf>
    <xf numFmtId="164" fontId="34" fillId="3" borderId="12" xfId="0" applyNumberFormat="1" applyFont="1" applyFill="1" applyBorder="1" applyAlignment="1">
      <alignment horizontal="right" wrapText="1"/>
    </xf>
    <xf numFmtId="0" fontId="7" fillId="0" borderId="0" xfId="0" applyFont="1" applyFill="1"/>
    <xf numFmtId="0" fontId="2" fillId="2" borderId="0" xfId="3" applyNumberFormat="1" applyFont="1" applyFill="1" applyBorder="1" applyAlignment="1" applyProtection="1">
      <alignment horizontal="center" vertical="center"/>
      <protection hidden="1"/>
    </xf>
    <xf numFmtId="0" fontId="5" fillId="2" borderId="0" xfId="3" applyNumberFormat="1" applyFont="1" applyFill="1" applyBorder="1" applyAlignment="1" applyProtection="1">
      <alignment horizontal="center" vertical="center"/>
      <protection hidden="1"/>
    </xf>
    <xf numFmtId="0" fontId="11" fillId="0" borderId="0" xfId="0" applyFont="1" applyFill="1" applyAlignment="1">
      <alignment horizontal="center" wrapText="1"/>
    </xf>
    <xf numFmtId="0" fontId="15" fillId="0" borderId="0" xfId="0" applyFont="1" applyFill="1" applyAlignment="1">
      <alignment horizontal="left" wrapText="1"/>
    </xf>
    <xf numFmtId="0" fontId="11" fillId="0" borderId="9" xfId="0" applyFont="1" applyFill="1" applyBorder="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27" fillId="0" borderId="0" xfId="0" applyFont="1"/>
    <xf numFmtId="164" fontId="27" fillId="0" borderId="0" xfId="1" applyNumberFormat="1" applyFont="1"/>
    <xf numFmtId="0" fontId="27" fillId="0" borderId="4" xfId="0" applyFont="1" applyBorder="1"/>
    <xf numFmtId="164" fontId="27" fillId="0" borderId="4" xfId="1" applyNumberFormat="1" applyFont="1" applyBorder="1"/>
    <xf numFmtId="0" fontId="28" fillId="0" borderId="4" xfId="0" applyFont="1" applyBorder="1"/>
    <xf numFmtId="164" fontId="28" fillId="0" borderId="4" xfId="1" applyNumberFormat="1" applyFont="1" applyBorder="1"/>
    <xf numFmtId="0" fontId="34" fillId="0" borderId="2" xfId="0" applyFont="1" applyBorder="1" applyAlignment="1">
      <alignment horizontal="center" vertical="center" wrapText="1"/>
    </xf>
    <xf numFmtId="0" fontId="34" fillId="0" borderId="0" xfId="0" applyFont="1" applyAlignment="1">
      <alignment wrapText="1"/>
    </xf>
    <xf numFmtId="0" fontId="34" fillId="0" borderId="3" xfId="0" applyFont="1" applyBorder="1"/>
    <xf numFmtId="164" fontId="34" fillId="0" borderId="3" xfId="1" applyNumberFormat="1" applyFont="1" applyBorder="1"/>
    <xf numFmtId="0" fontId="34" fillId="0" borderId="0" xfId="0" applyFont="1"/>
    <xf numFmtId="0" fontId="34" fillId="0" borderId="4" xfId="0" applyFont="1" applyBorder="1"/>
    <xf numFmtId="164" fontId="34" fillId="0" borderId="4" xfId="1" applyNumberFormat="1" applyFont="1" applyBorder="1"/>
    <xf numFmtId="164" fontId="34" fillId="0" borderId="0" xfId="0" applyNumberFormat="1" applyFont="1"/>
    <xf numFmtId="0" fontId="6" fillId="0" borderId="4" xfId="0" applyFont="1" applyBorder="1"/>
    <xf numFmtId="164" fontId="6" fillId="0" borderId="4" xfId="1" applyNumberFormat="1" applyFont="1" applyBorder="1"/>
    <xf numFmtId="0" fontId="28" fillId="0" borderId="0" xfId="0" applyFont="1" applyBorder="1"/>
    <xf numFmtId="164" fontId="4" fillId="0" borderId="22" xfId="1" applyNumberFormat="1" applyFont="1" applyBorder="1" applyAlignment="1"/>
    <xf numFmtId="0" fontId="27" fillId="0" borderId="1" xfId="0" applyFont="1" applyBorder="1" applyAlignment="1">
      <alignment horizontal="center" vertical="center"/>
    </xf>
    <xf numFmtId="0" fontId="6" fillId="0" borderId="5" xfId="0" applyFont="1" applyBorder="1"/>
    <xf numFmtId="0" fontId="6" fillId="0" borderId="6" xfId="0" applyFont="1" applyBorder="1"/>
    <xf numFmtId="164" fontId="6" fillId="0" borderId="6" xfId="1" applyNumberFormat="1" applyFont="1" applyBorder="1"/>
    <xf numFmtId="0" fontId="34" fillId="0" borderId="6" xfId="0" applyFont="1" applyBorder="1"/>
    <xf numFmtId="164" fontId="34" fillId="0" borderId="6" xfId="1" applyNumberFormat="1" applyFont="1" applyBorder="1"/>
    <xf numFmtId="164" fontId="34" fillId="0" borderId="6" xfId="1" quotePrefix="1" applyNumberFormat="1" applyFont="1" applyBorder="1" applyAlignment="1">
      <alignment horizontal="right"/>
    </xf>
    <xf numFmtId="164" fontId="6" fillId="0" borderId="6" xfId="1" quotePrefix="1" applyNumberFormat="1" applyFont="1" applyBorder="1" applyAlignment="1">
      <alignment horizontal="right"/>
    </xf>
    <xf numFmtId="0" fontId="34" fillId="0" borderId="7" xfId="0" applyFont="1" applyBorder="1"/>
    <xf numFmtId="164" fontId="34" fillId="0" borderId="7" xfId="1" applyNumberFormat="1" applyFont="1" applyBorder="1"/>
    <xf numFmtId="0" fontId="6" fillId="0" borderId="6" xfId="0" quotePrefix="1" applyFont="1" applyBorder="1"/>
    <xf numFmtId="0" fontId="40" fillId="0" borderId="5" xfId="0" applyFont="1" applyBorder="1"/>
    <xf numFmtId="0" fontId="40" fillId="0" borderId="6" xfId="0" applyFont="1" applyBorder="1"/>
    <xf numFmtId="0" fontId="6" fillId="0" borderId="6" xfId="0" quotePrefix="1" applyFont="1" applyBorder="1" applyAlignment="1">
      <alignment wrapText="1"/>
    </xf>
    <xf numFmtId="164" fontId="40" fillId="0" borderId="6" xfId="1" applyNumberFormat="1" applyFont="1" applyBorder="1"/>
    <xf numFmtId="0" fontId="40" fillId="0" borderId="0" xfId="0" applyFont="1"/>
    <xf numFmtId="164" fontId="40" fillId="0" borderId="5" xfId="1" applyNumberFormat="1" applyFont="1" applyBorder="1"/>
    <xf numFmtId="0" fontId="41" fillId="0" borderId="0" xfId="0" applyFont="1"/>
    <xf numFmtId="0" fontId="40" fillId="0" borderId="0" xfId="0" applyFont="1" applyAlignment="1">
      <alignment horizontal="right"/>
    </xf>
    <xf numFmtId="0" fontId="41" fillId="0" borderId="0" xfId="0" applyFont="1" applyAlignment="1">
      <alignment horizontal="right"/>
    </xf>
    <xf numFmtId="0" fontId="38" fillId="2" borderId="0" xfId="4" applyNumberFormat="1" applyFont="1" applyFill="1" applyBorder="1" applyAlignment="1" applyProtection="1">
      <alignment horizontal="right" vertical="center"/>
      <protection hidden="1"/>
    </xf>
    <xf numFmtId="0" fontId="38" fillId="0" borderId="0" xfId="3" applyNumberFormat="1" applyFont="1" applyFill="1" applyBorder="1" applyAlignment="1" applyProtection="1">
      <alignment horizontal="right" vertical="center"/>
      <protection hidden="1"/>
    </xf>
    <xf numFmtId="0" fontId="11" fillId="0" borderId="0" xfId="0" applyFont="1" applyFill="1" applyAlignment="1">
      <alignment horizontal="left"/>
    </xf>
    <xf numFmtId="0" fontId="18" fillId="0" borderId="0" xfId="0" applyFont="1" applyFill="1" applyAlignment="1">
      <alignment horizontal="center"/>
    </xf>
    <xf numFmtId="0" fontId="11"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horizontal="left" wrapText="1"/>
    </xf>
    <xf numFmtId="0" fontId="6" fillId="0" borderId="6" xfId="0" applyFont="1" applyBorder="1" applyAlignment="1">
      <alignment wrapText="1"/>
    </xf>
    <xf numFmtId="0" fontId="34" fillId="0" borderId="0" xfId="0" applyFont="1" applyFill="1" applyAlignment="1">
      <alignment horizontal="justify"/>
    </xf>
    <xf numFmtId="0" fontId="11" fillId="0" borderId="9" xfId="0" applyFont="1" applyFill="1" applyBorder="1" applyAlignment="1">
      <alignment horizontal="right"/>
    </xf>
    <xf numFmtId="0" fontId="20" fillId="0" borderId="0" xfId="0" quotePrefix="1" applyFont="1" applyFill="1"/>
    <xf numFmtId="0" fontId="18" fillId="0" borderId="0" xfId="0" quotePrefix="1" applyFont="1"/>
    <xf numFmtId="0" fontId="18" fillId="0" borderId="0" xfId="0" applyFont="1"/>
    <xf numFmtId="0" fontId="42" fillId="0" borderId="0" xfId="0" applyFont="1"/>
    <xf numFmtId="37" fontId="21" fillId="2" borderId="2" xfId="0" applyNumberFormat="1" applyFont="1" applyFill="1" applyBorder="1" applyAlignment="1">
      <alignment vertical="top" wrapText="1"/>
    </xf>
    <xf numFmtId="37" fontId="17" fillId="2" borderId="2" xfId="0" applyNumberFormat="1" applyFont="1" applyFill="1" applyBorder="1" applyAlignment="1">
      <alignment vertical="top" wrapText="1"/>
    </xf>
    <xf numFmtId="37" fontId="15" fillId="2" borderId="2" xfId="0" applyNumberFormat="1" applyFont="1" applyFill="1" applyBorder="1" applyAlignment="1">
      <alignment vertical="top"/>
    </xf>
    <xf numFmtId="37" fontId="15" fillId="2" borderId="2" xfId="0" applyNumberFormat="1" applyFont="1" applyFill="1" applyBorder="1" applyAlignment="1">
      <alignment vertical="top" wrapText="1"/>
    </xf>
    <xf numFmtId="37" fontId="15" fillId="2" borderId="2" xfId="1" applyNumberFormat="1" applyFont="1" applyFill="1" applyBorder="1" applyAlignment="1">
      <alignment vertical="top" wrapText="1"/>
    </xf>
    <xf numFmtId="37" fontId="15" fillId="2" borderId="2" xfId="0" quotePrefix="1" applyNumberFormat="1" applyFont="1" applyFill="1" applyBorder="1" applyAlignment="1">
      <alignment vertical="top" wrapText="1"/>
    </xf>
    <xf numFmtId="41" fontId="22" fillId="0" borderId="2" xfId="0" applyNumberFormat="1" applyFont="1" applyBorder="1" applyAlignment="1">
      <alignment horizontal="right" vertical="justify"/>
    </xf>
    <xf numFmtId="37" fontId="20" fillId="2" borderId="2" xfId="0" applyNumberFormat="1" applyFont="1" applyFill="1" applyBorder="1" applyAlignment="1">
      <alignment vertical="top" wrapText="1"/>
    </xf>
    <xf numFmtId="37" fontId="20" fillId="2" borderId="2" xfId="0" applyNumberFormat="1" applyFont="1" applyFill="1" applyBorder="1" applyAlignment="1">
      <alignment vertical="top"/>
    </xf>
    <xf numFmtId="41" fontId="11" fillId="0" borderId="2" xfId="0" applyNumberFormat="1" applyFont="1" applyBorder="1" applyAlignment="1">
      <alignment horizontal="right" vertical="justify"/>
    </xf>
    <xf numFmtId="37" fontId="34" fillId="0" borderId="20" xfId="6" applyFont="1" applyBorder="1" applyAlignment="1">
      <alignment horizontal="center" vertical="top" wrapText="1"/>
    </xf>
    <xf numFmtId="37" fontId="34" fillId="0" borderId="0" xfId="6" applyFont="1" applyBorder="1" applyAlignment="1">
      <alignment horizontal="center" vertical="top" wrapText="1"/>
    </xf>
    <xf numFmtId="37" fontId="34" fillId="0" borderId="2" xfId="6" applyFont="1" applyBorder="1" applyAlignment="1">
      <alignment horizontal="center" vertical="top" wrapText="1"/>
    </xf>
    <xf numFmtId="37" fontId="34" fillId="0" borderId="23" xfId="6" applyFont="1" applyBorder="1" applyAlignment="1">
      <alignment horizontal="center" vertical="top" wrapText="1"/>
    </xf>
    <xf numFmtId="37" fontId="34" fillId="0" borderId="28" xfId="6" applyFont="1" applyBorder="1" applyAlignment="1">
      <alignment horizontal="center" vertical="top" wrapText="1"/>
    </xf>
    <xf numFmtId="37" fontId="34" fillId="0" borderId="28" xfId="6" applyFont="1" applyBorder="1" applyAlignment="1">
      <alignment horizontal="center" wrapText="1"/>
    </xf>
    <xf numFmtId="37" fontId="6" fillId="0" borderId="14" xfId="6" applyFont="1" applyBorder="1" applyAlignment="1">
      <alignment vertical="top" wrapText="1"/>
    </xf>
    <xf numFmtId="41" fontId="28" fillId="0" borderId="14" xfId="6" applyNumberFormat="1" applyFont="1" applyBorder="1" applyAlignment="1">
      <alignment horizontal="right" vertical="top" wrapText="1"/>
    </xf>
    <xf numFmtId="37" fontId="41" fillId="0" borderId="15" xfId="6" quotePrefix="1" applyFont="1" applyBorder="1" applyAlignment="1">
      <alignment vertical="top" wrapText="1"/>
    </xf>
    <xf numFmtId="41" fontId="9" fillId="0" borderId="15" xfId="6" applyNumberFormat="1" applyFont="1" applyBorder="1" applyAlignment="1">
      <alignment horizontal="right" vertical="center" wrapText="1"/>
    </xf>
    <xf numFmtId="41" fontId="9" fillId="3" borderId="15" xfId="6" applyNumberFormat="1" applyFont="1" applyFill="1" applyBorder="1" applyAlignment="1">
      <alignment horizontal="right" vertical="center" wrapText="1"/>
    </xf>
    <xf numFmtId="37" fontId="6" fillId="0" borderId="15" xfId="6" applyFont="1" applyBorder="1" applyAlignment="1">
      <alignment vertical="top" wrapText="1"/>
    </xf>
    <xf numFmtId="41" fontId="28" fillId="0" borderId="29" xfId="6" applyNumberFormat="1" applyFont="1" applyBorder="1" applyAlignment="1">
      <alignment horizontal="right" vertical="center" wrapText="1"/>
    </xf>
    <xf numFmtId="41" fontId="28" fillId="0" borderId="15" xfId="6" applyNumberFormat="1" applyFont="1" applyBorder="1" applyAlignment="1">
      <alignment horizontal="right" vertical="top" wrapText="1"/>
    </xf>
    <xf numFmtId="41" fontId="28" fillId="0" borderId="29" xfId="6" applyNumberFormat="1" applyFont="1" applyBorder="1" applyAlignment="1">
      <alignment horizontal="right" vertical="top" wrapText="1"/>
    </xf>
    <xf numFmtId="41" fontId="28" fillId="0" borderId="15" xfId="6" applyNumberFormat="1" applyFont="1" applyBorder="1" applyAlignment="1">
      <alignment horizontal="right" vertical="center" wrapText="1"/>
    </xf>
    <xf numFmtId="37" fontId="41" fillId="0" borderId="15" xfId="6" applyFont="1" applyBorder="1" applyAlignment="1">
      <alignment vertical="center" wrapText="1"/>
    </xf>
    <xf numFmtId="41" fontId="9" fillId="0" borderId="29" xfId="6" applyNumberFormat="1" applyFont="1" applyBorder="1" applyAlignment="1">
      <alignment horizontal="right" vertical="top" wrapText="1"/>
    </xf>
    <xf numFmtId="41" fontId="9" fillId="0" borderId="15" xfId="6" applyNumberFormat="1" applyFont="1" applyBorder="1" applyAlignment="1">
      <alignment horizontal="right" vertical="top" wrapText="1"/>
    </xf>
    <xf numFmtId="41" fontId="9" fillId="0" borderId="30" xfId="6" applyNumberFormat="1" applyFont="1" applyBorder="1" applyAlignment="1">
      <alignment horizontal="right" vertical="center" wrapText="1"/>
    </xf>
    <xf numFmtId="37" fontId="41" fillId="0" borderId="15" xfId="6" applyFont="1" applyBorder="1" applyAlignment="1">
      <alignment vertical="top" wrapText="1"/>
    </xf>
    <xf numFmtId="41" fontId="28" fillId="0" borderId="31" xfId="6" applyNumberFormat="1" applyFont="1" applyBorder="1" applyAlignment="1">
      <alignment horizontal="right" vertical="top" wrapText="1"/>
    </xf>
    <xf numFmtId="41" fontId="28" fillId="0" borderId="30" xfId="6" applyNumberFormat="1" applyFont="1" applyBorder="1" applyAlignment="1">
      <alignment horizontal="right" vertical="top" wrapText="1"/>
    </xf>
    <xf numFmtId="164" fontId="34" fillId="2" borderId="0" xfId="1" applyNumberFormat="1" applyFont="1" applyFill="1"/>
    <xf numFmtId="164" fontId="34" fillId="2" borderId="0" xfId="1" applyNumberFormat="1" applyFont="1" applyFill="1" applyBorder="1" applyAlignment="1">
      <alignment horizontal="right" vertical="center" wrapText="1"/>
    </xf>
    <xf numFmtId="164" fontId="34" fillId="2" borderId="1" xfId="1" applyNumberFormat="1" applyFont="1" applyFill="1" applyBorder="1" applyAlignment="1">
      <alignment horizontal="right" vertical="justify" wrapText="1"/>
    </xf>
    <xf numFmtId="164" fontId="6" fillId="2" borderId="0" xfId="1" applyNumberFormat="1" applyFont="1" applyFill="1"/>
    <xf numFmtId="164" fontId="34" fillId="2" borderId="0" xfId="1" applyNumberFormat="1" applyFont="1" applyFill="1" applyAlignment="1">
      <alignment horizontal="left"/>
    </xf>
    <xf numFmtId="41" fontId="6" fillId="2" borderId="0" xfId="1" applyNumberFormat="1" applyFont="1" applyFill="1" applyBorder="1" applyAlignment="1">
      <alignment horizontal="right" vertical="justify"/>
    </xf>
    <xf numFmtId="41" fontId="34" fillId="0" borderId="0" xfId="0" applyNumberFormat="1" applyFont="1" applyAlignment="1">
      <alignment horizontal="right" vertical="justify"/>
    </xf>
    <xf numFmtId="3" fontId="34" fillId="0" borderId="0" xfId="8" applyNumberFormat="1" applyFont="1" applyFill="1" applyAlignment="1">
      <alignment horizontal="right" vertical="justify"/>
    </xf>
    <xf numFmtId="41" fontId="34" fillId="2" borderId="33" xfId="1" applyNumberFormat="1" applyFont="1" applyFill="1" applyBorder="1" applyAlignment="1">
      <alignment horizontal="right" vertical="justify"/>
    </xf>
    <xf numFmtId="38" fontId="6" fillId="0" borderId="0" xfId="0" applyNumberFormat="1" applyFont="1" applyBorder="1" applyAlignment="1">
      <alignment horizontal="right" vertical="justify"/>
    </xf>
    <xf numFmtId="41" fontId="43" fillId="0" borderId="0" xfId="1" applyNumberFormat="1" applyFont="1" applyBorder="1" applyAlignment="1">
      <alignment horizontal="right" vertical="justify"/>
    </xf>
    <xf numFmtId="164" fontId="11" fillId="0" borderId="0" xfId="0" applyNumberFormat="1" applyFont="1" applyFill="1" applyAlignment="1">
      <alignment wrapText="1"/>
    </xf>
    <xf numFmtId="164" fontId="21" fillId="0" borderId="0" xfId="0" applyNumberFormat="1" applyFont="1" applyFill="1" applyBorder="1" applyAlignment="1">
      <alignment horizontal="right" wrapText="1"/>
    </xf>
    <xf numFmtId="164" fontId="11" fillId="0" borderId="0" xfId="0" applyNumberFormat="1" applyFont="1" applyFill="1" applyAlignment="1">
      <alignment horizontal="right"/>
    </xf>
    <xf numFmtId="164" fontId="13" fillId="0" borderId="9" xfId="0" applyNumberFormat="1" applyFont="1" applyFill="1" applyBorder="1" applyAlignment="1">
      <alignment horizontal="right"/>
    </xf>
    <xf numFmtId="0" fontId="22" fillId="0" borderId="0" xfId="0" applyFont="1" applyFill="1"/>
    <xf numFmtId="164" fontId="21" fillId="0" borderId="0" xfId="1" applyNumberFormat="1" applyFont="1" applyBorder="1" applyAlignment="1">
      <alignment horizontal="right"/>
    </xf>
    <xf numFmtId="9" fontId="21" fillId="0" borderId="0" xfId="9" applyFont="1" applyFill="1" applyBorder="1" applyAlignment="1">
      <alignment horizontal="right"/>
    </xf>
    <xf numFmtId="2" fontId="6" fillId="0" borderId="4" xfId="0" applyNumberFormat="1" applyFont="1" applyBorder="1"/>
    <xf numFmtId="43" fontId="21" fillId="0" borderId="8" xfId="1" applyNumberFormat="1" applyFont="1" applyFill="1" applyBorder="1" applyAlignment="1">
      <alignment horizontal="right"/>
    </xf>
    <xf numFmtId="0" fontId="27" fillId="0" borderId="0" xfId="0" applyFont="1" applyAlignment="1">
      <alignment horizontal="center"/>
    </xf>
    <xf numFmtId="49" fontId="2" fillId="2" borderId="13" xfId="4" applyNumberFormat="1" applyFont="1" applyFill="1" applyBorder="1" applyAlignment="1" applyProtection="1">
      <alignment horizontal="center" vertical="center"/>
      <protection hidden="1"/>
    </xf>
    <xf numFmtId="0" fontId="34" fillId="0" borderId="3" xfId="0" applyFont="1" applyBorder="1" applyAlignment="1">
      <alignment horizontal="center"/>
    </xf>
    <xf numFmtId="0" fontId="34" fillId="0" borderId="4" xfId="0" applyFont="1" applyBorder="1" applyAlignment="1">
      <alignment horizontal="center"/>
    </xf>
    <xf numFmtId="0" fontId="6" fillId="0" borderId="4" xfId="0" applyFont="1" applyBorder="1" applyAlignment="1">
      <alignment horizontal="center"/>
    </xf>
    <xf numFmtId="0" fontId="28" fillId="0" borderId="0" xfId="0" applyFont="1" applyBorder="1" applyAlignment="1">
      <alignment horizontal="center"/>
    </xf>
    <xf numFmtId="0" fontId="2" fillId="0" borderId="0" xfId="0" applyFont="1" applyAlignment="1">
      <alignment horizontal="center"/>
    </xf>
    <xf numFmtId="0" fontId="40" fillId="0" borderId="5" xfId="0" applyFont="1" applyBorder="1" applyAlignment="1">
      <alignment horizontal="center"/>
    </xf>
    <xf numFmtId="0" fontId="6" fillId="0" borderId="6" xfId="0" applyFont="1" applyBorder="1" applyAlignment="1">
      <alignment horizontal="center"/>
    </xf>
    <xf numFmtId="0" fontId="6" fillId="0" borderId="6" xfId="0" quotePrefix="1" applyFont="1" applyBorder="1" applyAlignment="1">
      <alignment horizontal="center"/>
    </xf>
    <xf numFmtId="0" fontId="40" fillId="0" borderId="6" xfId="0" quotePrefix="1" applyFont="1" applyBorder="1" applyAlignment="1">
      <alignment horizontal="center"/>
    </xf>
    <xf numFmtId="0" fontId="40" fillId="0" borderId="6" xfId="0" applyFont="1" applyBorder="1" applyAlignment="1">
      <alignment horizontal="center"/>
    </xf>
    <xf numFmtId="0" fontId="34" fillId="0" borderId="6" xfId="0" applyFont="1" applyBorder="1" applyAlignment="1">
      <alignment horizontal="center"/>
    </xf>
    <xf numFmtId="0" fontId="34" fillId="0" borderId="7"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17" fillId="0" borderId="0" xfId="0" applyFont="1" applyFill="1"/>
    <xf numFmtId="164" fontId="11" fillId="0" borderId="0" xfId="0" applyNumberFormat="1" applyFont="1" applyFill="1" applyBorder="1" applyAlignment="1">
      <alignment horizontal="right" wrapText="1"/>
    </xf>
    <xf numFmtId="164" fontId="34" fillId="3" borderId="0" xfId="0" applyNumberFormat="1" applyFont="1" applyFill="1" applyBorder="1" applyAlignment="1">
      <alignment horizontal="right" wrapText="1"/>
    </xf>
    <xf numFmtId="37" fontId="15" fillId="2" borderId="2" xfId="0" applyNumberFormat="1" applyFont="1" applyFill="1" applyBorder="1" applyAlignment="1">
      <alignment horizontal="center" vertical="center" wrapText="1"/>
    </xf>
    <xf numFmtId="37" fontId="34" fillId="0" borderId="16" xfId="6" applyFont="1" applyBorder="1" applyAlignment="1">
      <alignment horizontal="center" vertical="center" wrapText="1"/>
    </xf>
    <xf numFmtId="41" fontId="27" fillId="0" borderId="32" xfId="6" applyNumberFormat="1" applyFont="1" applyBorder="1" applyAlignment="1">
      <alignment horizontal="center" vertical="center" wrapText="1"/>
    </xf>
    <xf numFmtId="0" fontId="0" fillId="0" borderId="0" xfId="0" applyAlignment="1">
      <alignment horizontal="center" vertical="center"/>
    </xf>
    <xf numFmtId="41" fontId="0" fillId="0" borderId="0" xfId="0" applyNumberFormat="1" applyAlignment="1">
      <alignment horizontal="center" vertical="center"/>
    </xf>
    <xf numFmtId="0" fontId="13" fillId="2" borderId="0" xfId="10" applyNumberFormat="1" applyFont="1" applyFill="1" applyAlignment="1">
      <alignment horizontal="left"/>
    </xf>
    <xf numFmtId="37" fontId="6" fillId="2" borderId="0" xfId="10" applyFont="1" applyFill="1" applyAlignment="1">
      <alignment horizontal="left"/>
    </xf>
    <xf numFmtId="41" fontId="9" fillId="0" borderId="20" xfId="6" applyNumberFormat="1" applyFont="1" applyBorder="1" applyAlignment="1">
      <alignment horizontal="right" vertical="center" wrapText="1"/>
    </xf>
    <xf numFmtId="37" fontId="41" fillId="0" borderId="20" xfId="6" applyFont="1" applyBorder="1" applyAlignment="1">
      <alignment vertical="top" wrapText="1"/>
    </xf>
    <xf numFmtId="0" fontId="13" fillId="0" borderId="0" xfId="0" applyFont="1" applyFill="1" applyAlignment="1">
      <alignment wrapText="1"/>
    </xf>
    <xf numFmtId="0" fontId="22" fillId="0" borderId="0" xfId="0" applyFont="1" applyFill="1" applyAlignment="1">
      <alignment wrapText="1"/>
    </xf>
    <xf numFmtId="14" fontId="11" fillId="0" borderId="9" xfId="0" quotePrefix="1" applyNumberFormat="1" applyFont="1" applyFill="1" applyBorder="1" applyAlignment="1">
      <alignment horizontal="center"/>
    </xf>
    <xf numFmtId="0" fontId="11" fillId="0" borderId="9" xfId="0" quotePrefix="1" applyFont="1" applyFill="1" applyBorder="1" applyAlignment="1">
      <alignment horizontal="center"/>
    </xf>
    <xf numFmtId="0" fontId="11" fillId="0" borderId="9" xfId="0" quotePrefix="1" applyFont="1" applyFill="1" applyBorder="1" applyAlignment="1">
      <alignment horizontal="center" wrapText="1"/>
    </xf>
    <xf numFmtId="0" fontId="2" fillId="2" borderId="0" xfId="0" applyFont="1" applyFill="1" applyAlignment="1">
      <alignment horizontal="center"/>
    </xf>
    <xf numFmtId="0" fontId="2" fillId="0" borderId="0" xfId="0" applyFont="1" applyAlignment="1">
      <alignment horizontal="right"/>
    </xf>
    <xf numFmtId="0" fontId="27" fillId="0" borderId="2" xfId="0" applyFont="1" applyBorder="1" applyAlignment="1">
      <alignment horizontal="center" vertical="center" wrapText="1"/>
    </xf>
    <xf numFmtId="164" fontId="27" fillId="0" borderId="2" xfId="1" applyNumberFormat="1" applyFont="1" applyBorder="1" applyAlignment="1">
      <alignment horizontal="center" vertical="center" wrapText="1"/>
    </xf>
    <xf numFmtId="0" fontId="27" fillId="0" borderId="0" xfId="0" applyFont="1" applyAlignment="1">
      <alignment wrapText="1"/>
    </xf>
    <xf numFmtId="0" fontId="27" fillId="0" borderId="3" xfId="0" applyFont="1" applyBorder="1"/>
    <xf numFmtId="164" fontId="27" fillId="0" borderId="3" xfId="1" applyNumberFormat="1" applyFont="1" applyBorder="1"/>
    <xf numFmtId="164" fontId="27" fillId="0" borderId="0" xfId="0" applyNumberFormat="1" applyFont="1"/>
    <xf numFmtId="0" fontId="28" fillId="0" borderId="4" xfId="0" quotePrefix="1" applyFont="1" applyBorder="1"/>
    <xf numFmtId="0" fontId="11" fillId="0" borderId="0" xfId="0" applyFont="1" applyFill="1" applyAlignment="1">
      <alignment horizontal="center" wrapText="1"/>
    </xf>
    <xf numFmtId="0" fontId="5" fillId="2" borderId="0" xfId="0" applyFont="1" applyFill="1" applyAlignment="1">
      <alignment horizontal="center"/>
    </xf>
    <xf numFmtId="0" fontId="5" fillId="2" borderId="0" xfId="0" applyNumberFormat="1" applyFont="1" applyFill="1" applyAlignment="1">
      <alignment horizontal="center"/>
    </xf>
    <xf numFmtId="0" fontId="11" fillId="0" borderId="0" xfId="0" applyFont="1" applyFill="1" applyAlignment="1">
      <alignment horizontal="center" wrapText="1"/>
    </xf>
    <xf numFmtId="0" fontId="11" fillId="0" borderId="9" xfId="0" applyFont="1" applyFill="1" applyBorder="1" applyAlignment="1">
      <alignment horizontal="center" wrapText="1"/>
    </xf>
    <xf numFmtId="0" fontId="45" fillId="0" borderId="0" xfId="0" applyFont="1" applyFill="1"/>
    <xf numFmtId="0" fontId="44" fillId="0" borderId="0" xfId="0" applyFont="1" applyFill="1" applyAlignment="1">
      <alignment vertical="top"/>
    </xf>
    <xf numFmtId="0" fontId="44" fillId="0" borderId="0" xfId="0" applyFont="1" applyFill="1" applyAlignment="1">
      <alignment horizontal="right" wrapText="1"/>
    </xf>
    <xf numFmtId="3" fontId="0" fillId="0" borderId="0" xfId="0" applyNumberFormat="1" applyFill="1"/>
    <xf numFmtId="164" fontId="6" fillId="0" borderId="0" xfId="1" applyNumberFormat="1" applyFont="1" applyFill="1" applyAlignment="1">
      <alignment horizontal="right"/>
    </xf>
    <xf numFmtId="0" fontId="13" fillId="0" borderId="0" xfId="0" quotePrefix="1" applyFont="1" applyFill="1" applyAlignment="1">
      <alignment horizontal="left" wrapText="1"/>
    </xf>
    <xf numFmtId="0" fontId="11" fillId="0" borderId="0" xfId="0" applyFont="1" applyFill="1" applyAlignment="1">
      <alignment wrapText="1"/>
    </xf>
    <xf numFmtId="0" fontId="13" fillId="0" borderId="0" xfId="0" applyFont="1" applyFill="1" applyAlignment="1">
      <alignment wrapText="1"/>
    </xf>
    <xf numFmtId="9" fontId="43" fillId="0" borderId="0" xfId="9" applyFont="1" applyFill="1" applyBorder="1" applyAlignment="1">
      <alignment horizontal="right"/>
    </xf>
    <xf numFmtId="164" fontId="46" fillId="0" borderId="0" xfId="1" applyNumberFormat="1" applyFont="1" applyAlignment="1">
      <alignment horizontal="right" wrapText="1"/>
    </xf>
    <xf numFmtId="164" fontId="47" fillId="0" borderId="0" xfId="1" applyNumberFormat="1" applyFont="1" applyFill="1" applyAlignment="1">
      <alignment horizontal="right" wrapText="1"/>
    </xf>
    <xf numFmtId="164" fontId="13" fillId="0" borderId="0" xfId="1" applyNumberFormat="1" applyFont="1" applyAlignment="1">
      <alignment horizontal="right"/>
    </xf>
    <xf numFmtId="3" fontId="0" fillId="0" borderId="0" xfId="0" applyNumberFormat="1"/>
    <xf numFmtId="41" fontId="0" fillId="0" borderId="0" xfId="0" applyNumberFormat="1"/>
    <xf numFmtId="41" fontId="9" fillId="0" borderId="29" xfId="6" applyNumberFormat="1" applyFont="1" applyBorder="1" applyAlignment="1">
      <alignment horizontal="right" vertical="center" wrapText="1"/>
    </xf>
    <xf numFmtId="41" fontId="28" fillId="0" borderId="35" xfId="6" applyNumberFormat="1" applyFont="1" applyBorder="1" applyAlignment="1">
      <alignment horizontal="right" vertical="top" wrapText="1"/>
    </xf>
    <xf numFmtId="41" fontId="28" fillId="0" borderId="36" xfId="6" applyNumberFormat="1" applyFont="1" applyBorder="1" applyAlignment="1">
      <alignment horizontal="right" vertical="top" wrapText="1"/>
    </xf>
    <xf numFmtId="41" fontId="9" fillId="0" borderId="34" xfId="6" applyNumberFormat="1" applyFont="1" applyBorder="1" applyAlignment="1">
      <alignment horizontal="right" vertical="top" wrapText="1"/>
    </xf>
    <xf numFmtId="37" fontId="41" fillId="0" borderId="34" xfId="6" quotePrefix="1" applyFont="1" applyBorder="1" applyAlignment="1">
      <alignmen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4" xfId="0" quotePrefix="1" applyFont="1" applyBorder="1" applyAlignment="1">
      <alignment horizontal="center"/>
    </xf>
    <xf numFmtId="0" fontId="13" fillId="0" borderId="0" xfId="0" applyFont="1" applyFill="1" applyAlignment="1">
      <alignment vertical="top"/>
    </xf>
    <xf numFmtId="164" fontId="44" fillId="0" borderId="0" xfId="0" applyNumberFormat="1" applyFont="1" applyFill="1" applyBorder="1" applyAlignment="1">
      <alignment horizontal="right" wrapText="1"/>
    </xf>
    <xf numFmtId="164" fontId="44" fillId="0" borderId="0" xfId="0" applyNumberFormat="1" applyFont="1" applyFill="1" applyBorder="1" applyAlignment="1">
      <alignment horizontal="right"/>
    </xf>
    <xf numFmtId="0" fontId="11" fillId="0" borderId="9" xfId="0" applyFont="1" applyFill="1" applyBorder="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1" fillId="0" borderId="9" xfId="0" applyFont="1" applyFill="1" applyBorder="1" applyAlignment="1">
      <alignment horizontal="center" wrapText="1"/>
    </xf>
    <xf numFmtId="164" fontId="6" fillId="0" borderId="4" xfId="11" applyNumberFormat="1" applyFont="1" applyBorder="1"/>
    <xf numFmtId="164" fontId="50" fillId="0" borderId="0" xfId="12" applyNumberFormat="1" applyFont="1" applyBorder="1"/>
    <xf numFmtId="37" fontId="42" fillId="0" borderId="0" xfId="0" applyNumberFormat="1" applyFont="1"/>
    <xf numFmtId="0" fontId="18" fillId="0" borderId="0" xfId="0" applyFont="1" applyFill="1" applyAlignment="1">
      <alignment vertical="top"/>
    </xf>
    <xf numFmtId="164" fontId="18" fillId="0" borderId="0" xfId="1" applyNumberFormat="1" applyFont="1" applyFill="1" applyAlignment="1">
      <alignment horizontal="right" wrapText="1"/>
    </xf>
    <xf numFmtId="0" fontId="51" fillId="0" borderId="0" xfId="0" applyFont="1" applyFill="1"/>
    <xf numFmtId="0" fontId="52" fillId="0" borderId="0" xfId="0" applyFont="1" applyFill="1" applyAlignment="1">
      <alignment vertical="top"/>
    </xf>
    <xf numFmtId="164" fontId="52" fillId="0" borderId="8" xfId="0" applyNumberFormat="1" applyFont="1" applyFill="1" applyBorder="1" applyAlignment="1">
      <alignment horizontal="right" wrapText="1"/>
    </xf>
    <xf numFmtId="0" fontId="52" fillId="0" borderId="0" xfId="0" applyFont="1" applyFill="1" applyAlignment="1">
      <alignment horizontal="right" wrapText="1"/>
    </xf>
    <xf numFmtId="0" fontId="53" fillId="0" borderId="0" xfId="0" applyFont="1" applyFill="1"/>
    <xf numFmtId="164" fontId="48" fillId="0" borderId="0" xfId="1" applyNumberFormat="1" applyFont="1" applyAlignment="1">
      <alignment horizontal="right" wrapText="1"/>
    </xf>
    <xf numFmtId="3" fontId="27" fillId="0" borderId="0" xfId="0" applyNumberFormat="1" applyFont="1"/>
    <xf numFmtId="164" fontId="15" fillId="0" borderId="0" xfId="1" applyNumberFormat="1" applyFont="1" applyFill="1" applyBorder="1" applyAlignment="1">
      <alignment horizontal="right" wrapText="1"/>
    </xf>
    <xf numFmtId="37" fontId="6" fillId="0" borderId="34" xfId="6" quotePrefix="1" applyFont="1" applyBorder="1" applyAlignment="1">
      <alignment vertical="top" wrapText="1"/>
    </xf>
    <xf numFmtId="0" fontId="28" fillId="0" borderId="0" xfId="0" applyFont="1"/>
    <xf numFmtId="0" fontId="27" fillId="0" borderId="0" xfId="0" applyFont="1"/>
    <xf numFmtId="49" fontId="5" fillId="2" borderId="0" xfId="0" applyNumberFormat="1"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xf>
    <xf numFmtId="0" fontId="39" fillId="0" borderId="0" xfId="0" applyFont="1" applyAlignment="1">
      <alignment horizontal="center" vertical="center"/>
    </xf>
    <xf numFmtId="0" fontId="22" fillId="0" borderId="0" xfId="0" applyFont="1" applyAlignment="1">
      <alignment horizontal="center" vertical="center"/>
    </xf>
    <xf numFmtId="0" fontId="39" fillId="0" borderId="0" xfId="0" applyFont="1" applyAlignment="1">
      <alignment horizontal="center"/>
    </xf>
    <xf numFmtId="0" fontId="2" fillId="2" borderId="0" xfId="3" applyNumberFormat="1" applyFont="1" applyFill="1" applyBorder="1" applyAlignment="1" applyProtection="1">
      <alignment horizontal="center" vertical="center"/>
      <protection hidden="1"/>
    </xf>
    <xf numFmtId="0" fontId="5" fillId="2" borderId="0" xfId="3" applyNumberFormat="1" applyFont="1" applyFill="1" applyBorder="1" applyAlignment="1" applyProtection="1">
      <alignment horizontal="center" vertical="center"/>
      <protection hidden="1"/>
    </xf>
    <xf numFmtId="0" fontId="40" fillId="0" borderId="0" xfId="0" applyFont="1" applyBorder="1" applyAlignment="1">
      <alignment horizontal="center" vertical="center"/>
    </xf>
    <xf numFmtId="164" fontId="5" fillId="0" borderId="0" xfId="1" applyNumberFormat="1" applyFont="1" applyAlignment="1">
      <alignment horizontal="center"/>
    </xf>
    <xf numFmtId="0" fontId="5" fillId="0" borderId="0" xfId="0" applyFont="1" applyAlignment="1">
      <alignment horizontal="center"/>
    </xf>
    <xf numFmtId="0" fontId="5" fillId="2" borderId="0" xfId="0" applyNumberFormat="1" applyFont="1" applyFill="1" applyAlignment="1">
      <alignment horizont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top" wrapText="1"/>
    </xf>
    <xf numFmtId="1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3" fillId="0" borderId="0" xfId="0" quotePrefix="1" applyFont="1" applyFill="1" applyAlignment="1">
      <alignment horizontal="left" wrapText="1"/>
    </xf>
    <xf numFmtId="0" fontId="5" fillId="0" borderId="0" xfId="0" applyFont="1" applyFill="1" applyAlignment="1">
      <alignment horizontal="center" wrapText="1"/>
    </xf>
    <xf numFmtId="0" fontId="5" fillId="0" borderId="9" xfId="0" applyFont="1" applyFill="1" applyBorder="1" applyAlignment="1">
      <alignment horizontal="center" wrapText="1"/>
    </xf>
    <xf numFmtId="0" fontId="21" fillId="0" borderId="0" xfId="0" applyFont="1" applyFill="1" applyAlignment="1">
      <alignment horizontal="left"/>
    </xf>
    <xf numFmtId="0" fontId="13" fillId="0" borderId="0" xfId="0" applyFont="1" applyFill="1" applyAlignment="1">
      <alignment horizontal="left" wrapText="1"/>
    </xf>
    <xf numFmtId="0" fontId="18" fillId="0" borderId="0" xfId="0" applyFont="1" applyFill="1" applyAlignment="1">
      <alignment horizontal="left" wrapText="1"/>
    </xf>
    <xf numFmtId="0" fontId="13" fillId="0" borderId="0" xfId="0" applyFont="1" applyFill="1" applyAlignment="1">
      <alignment horizontal="center" wrapText="1"/>
    </xf>
    <xf numFmtId="0" fontId="21" fillId="0" borderId="0" xfId="0" applyFont="1" applyFill="1" applyAlignment="1">
      <alignment horizontal="center" wrapText="1"/>
    </xf>
    <xf numFmtId="0" fontId="21" fillId="0" borderId="9" xfId="0" applyFont="1" applyFill="1" applyBorder="1" applyAlignment="1">
      <alignment horizontal="center" wrapText="1"/>
    </xf>
    <xf numFmtId="0" fontId="11" fillId="0" borderId="0" xfId="0" applyFont="1" applyFill="1" applyAlignment="1">
      <alignment horizontal="center" wrapText="1"/>
    </xf>
    <xf numFmtId="0" fontId="15" fillId="0" borderId="0" xfId="0" applyFont="1" applyFill="1" applyAlignment="1">
      <alignment horizontal="left" wrapText="1"/>
    </xf>
    <xf numFmtId="0" fontId="11" fillId="0" borderId="9" xfId="0" applyFont="1" applyFill="1" applyBorder="1" applyAlignment="1">
      <alignment horizontal="center" wrapText="1"/>
    </xf>
    <xf numFmtId="0" fontId="11" fillId="0" borderId="0" xfId="0" applyFont="1" applyFill="1" applyAlignment="1">
      <alignment horizontal="left" wrapText="1"/>
    </xf>
    <xf numFmtId="0" fontId="11" fillId="0" borderId="0" xfId="0" applyFont="1" applyFill="1" applyAlignment="1"/>
    <xf numFmtId="0" fontId="11" fillId="0" borderId="0" xfId="0" applyFont="1" applyFill="1" applyAlignment="1">
      <alignment horizontal="left"/>
    </xf>
    <xf numFmtId="0" fontId="11" fillId="0" borderId="0" xfId="0" applyFont="1" applyFill="1" applyAlignment="1">
      <alignment wrapText="1"/>
    </xf>
    <xf numFmtId="0" fontId="13" fillId="0" borderId="0" xfId="0" applyFont="1" applyFill="1" applyAlignment="1">
      <alignment wrapText="1"/>
    </xf>
    <xf numFmtId="0" fontId="18"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horizontal="left" wrapText="1"/>
    </xf>
    <xf numFmtId="0" fontId="17" fillId="0" borderId="0" xfId="0" applyFont="1" applyFill="1" applyAlignment="1">
      <alignment horizontal="left"/>
    </xf>
    <xf numFmtId="0" fontId="13" fillId="0" borderId="0" xfId="0" applyFont="1" applyFill="1" applyAlignment="1">
      <alignment horizontal="left"/>
    </xf>
    <xf numFmtId="0" fontId="48" fillId="0" borderId="0" xfId="0" applyFont="1" applyFill="1" applyAlignment="1">
      <alignment horizontal="left" wrapText="1"/>
    </xf>
    <xf numFmtId="0" fontId="48" fillId="0" borderId="0" xfId="0" quotePrefix="1" applyFont="1" applyFill="1" applyAlignment="1">
      <alignment horizontal="left" wrapText="1"/>
    </xf>
    <xf numFmtId="0" fontId="10" fillId="0" borderId="18" xfId="0" applyFont="1" applyFill="1" applyBorder="1" applyAlignment="1">
      <alignment horizontal="center"/>
    </xf>
    <xf numFmtId="0" fontId="18" fillId="0" borderId="0" xfId="0" applyFont="1" applyFill="1" applyAlignment="1">
      <alignment horizontal="center"/>
    </xf>
    <xf numFmtId="49" fontId="11" fillId="0" borderId="0" xfId="0" applyNumberFormat="1" applyFont="1" applyFill="1" applyAlignment="1">
      <alignment horizontal="left" wrapText="1"/>
    </xf>
    <xf numFmtId="49" fontId="13" fillId="0" borderId="0" xfId="0" applyNumberFormat="1" applyFont="1" applyFill="1" applyAlignment="1">
      <alignment horizontal="left" wrapText="1"/>
    </xf>
    <xf numFmtId="49" fontId="13" fillId="0" borderId="0" xfId="0" applyNumberFormat="1" applyFont="1" applyFill="1" applyAlignment="1">
      <alignment horizontal="left" vertical="center" wrapText="1"/>
    </xf>
    <xf numFmtId="37" fontId="21" fillId="2" borderId="19" xfId="0" applyNumberFormat="1" applyFont="1" applyFill="1" applyBorder="1" applyAlignment="1">
      <alignment horizontal="center" vertical="center" wrapText="1"/>
    </xf>
    <xf numFmtId="37" fontId="21" fillId="2" borderId="20" xfId="0" applyNumberFormat="1" applyFont="1" applyFill="1" applyBorder="1" applyAlignment="1">
      <alignment horizontal="center" vertical="center" wrapText="1"/>
    </xf>
    <xf numFmtId="37" fontId="21" fillId="2" borderId="21" xfId="0" applyNumberFormat="1" applyFont="1" applyFill="1" applyBorder="1" applyAlignment="1">
      <alignment horizontal="center" vertical="center" wrapText="1"/>
    </xf>
    <xf numFmtId="37" fontId="21" fillId="2" borderId="2" xfId="0" applyNumberFormat="1" applyFont="1" applyFill="1" applyBorder="1" applyAlignment="1">
      <alignment horizontal="center" vertical="center" wrapText="1"/>
    </xf>
    <xf numFmtId="37" fontId="15" fillId="2" borderId="2" xfId="0" applyNumberFormat="1" applyFont="1" applyFill="1" applyBorder="1" applyAlignment="1">
      <alignment horizontal="center" vertical="center" wrapText="1"/>
    </xf>
    <xf numFmtId="37" fontId="34" fillId="0" borderId="19" xfId="6" applyFont="1" applyBorder="1" applyAlignment="1">
      <alignment horizontal="center" vertical="center" wrapText="1"/>
    </xf>
    <xf numFmtId="37" fontId="34" fillId="0" borderId="21" xfId="6" applyFont="1" applyBorder="1" applyAlignment="1">
      <alignment horizontal="center" vertical="center" wrapText="1"/>
    </xf>
    <xf numFmtId="37" fontId="34" fillId="0" borderId="20" xfId="6" applyFont="1" applyBorder="1" applyAlignment="1">
      <alignment horizontal="center" vertical="center" wrapText="1"/>
    </xf>
    <xf numFmtId="37" fontId="34" fillId="0" borderId="24" xfId="6" applyFont="1" applyBorder="1" applyAlignment="1">
      <alignment horizontal="center" vertical="center" wrapText="1"/>
    </xf>
    <xf numFmtId="37" fontId="34" fillId="0" borderId="25" xfId="6" applyFont="1" applyBorder="1" applyAlignment="1">
      <alignment horizontal="center" vertical="center" wrapText="1"/>
    </xf>
    <xf numFmtId="37" fontId="34" fillId="0" borderId="26" xfId="6" applyFont="1" applyBorder="1" applyAlignment="1">
      <alignment horizontal="center" vertical="center" wrapText="1"/>
    </xf>
    <xf numFmtId="37" fontId="34" fillId="0" borderId="27" xfId="6" applyFont="1" applyBorder="1" applyAlignment="1">
      <alignment horizontal="center" vertical="center" wrapText="1"/>
    </xf>
    <xf numFmtId="37" fontId="34" fillId="0" borderId="23" xfId="6" applyFont="1" applyBorder="1" applyAlignment="1">
      <alignment horizontal="center" vertical="center" wrapText="1"/>
    </xf>
    <xf numFmtId="37" fontId="34" fillId="0" borderId="28" xfId="6" applyFont="1" applyBorder="1" applyAlignment="1">
      <alignment horizontal="center" vertical="center" wrapText="1"/>
    </xf>
    <xf numFmtId="37" fontId="34" fillId="0" borderId="0" xfId="6" applyFont="1" applyBorder="1" applyAlignment="1">
      <alignment horizontal="center" vertical="center" wrapText="1"/>
    </xf>
    <xf numFmtId="37" fontId="34" fillId="0" borderId="1" xfId="6" applyFont="1" applyBorder="1" applyAlignment="1">
      <alignment horizontal="center" vertical="center" wrapText="1"/>
    </xf>
  </cellXfs>
  <cellStyles count="13">
    <cellStyle name="Comma" xfId="1" builtinId="3"/>
    <cellStyle name="Comma 5" xfId="11"/>
    <cellStyle name="Comma_Bcao_hop_nhat_2008 (21-2)" xfId="12"/>
    <cellStyle name="Normal" xfId="0" builtinId="0"/>
    <cellStyle name="Normal 11" xfId="7"/>
    <cellStyle name="Normal 4" xfId="6"/>
    <cellStyle name="Normal_ALP Dau tu" xfId="2"/>
    <cellStyle name="Normal_Bang can doi phat sinh" xfId="8"/>
    <cellStyle name="Normal_BCTC (2)" xfId="3"/>
    <cellStyle name="Normal_BCTC (2)_4.BCTC CK Thu Do 2011" xfId="4"/>
    <cellStyle name="Normal_Worksheet in 5241 Notes for FS" xfId="10"/>
    <cellStyle name="Percent" xfId="9" builtinId="5"/>
    <cellStyle name="Style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aaa/LOCALS~1/Temp/Rar$DI01.094/4.%20BCTC%20va%20BC%20VKD%20Dai%20Nam%206T%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toan01/AppData/Local/Microsoft/Windows/Temporary%20Internet%20Files/Content.Outlook/5N92PZKH/DNSE_BCTC%20Q3_2015.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etoan01/AppData/Local/Microsoft/Windows/Temporary%20Internet%20Files/Content.Outlook/5N92PZKH/DNSE%20Report%20Worksheet%2030.09.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INFO"/>
      <sheetName val="PAJE"/>
      <sheetName val="BS"/>
      <sheetName val="PL"/>
      <sheetName val="CF1"/>
      <sheetName val="TM(NV)"/>
      <sheetName val="TM"/>
      <sheetName val="WK (BS)"/>
      <sheetName val="WK (PL)"/>
      <sheetName val="TM(DT)"/>
      <sheetName val="VKD"/>
      <sheetName val="RR-TTr"/>
      <sheetName val="RR-TT"/>
      <sheetName val="RR-Hd"/>
      <sheetName val="RR.VKD"/>
      <sheetName val="5.05"/>
      <sheetName val="5.07.1"/>
      <sheetName val="5.07.2"/>
      <sheetName val="5.07.3"/>
      <sheetName val="PL 6T cuoi nam 2012"/>
      <sheetName val="Dinh gia CK"/>
      <sheetName val="131 chi tiet"/>
      <sheetName val="du phong 131"/>
      <sheetName val="OE0-Tong hop cac CCTC"/>
      <sheetName val="OE1-GT ghi so va GT hop ly"/>
      <sheetName val="OE11-Tinh hien gia cho vay-vay"/>
      <sheetName val="OE2-Tai san dam bao"/>
      <sheetName val="OE3-Thoi han thanh toan"/>
      <sheetName val="OE4-Ngoai te thuan"/>
      <sheetName val="OE41-Do nhay voi ty gia USD"/>
      <sheetName val="OE5-CCTC co lai suat tha noi"/>
      <sheetName val="OE51-Do nhay voi lai suat VND"/>
      <sheetName val="OE52-Do nhay voi lai suat USD"/>
      <sheetName val="OE6-Do nhay voi gia CK"/>
      <sheetName val="OE7-Phan tich TSTC"/>
      <sheetName val="OE71-TSTC qua han ko giam gia"/>
      <sheetName val="Gia tri hop ly"/>
      <sheetName val="TS dam bao"/>
      <sheetName val="Thoi han thanh toan"/>
      <sheetName val="Theo Khu vuc -KDKD"/>
      <sheetName val="Theo Khu vuc - TS"/>
      <sheetName val="Theo linh vuc"/>
      <sheetName val="Thong tin bo sung"/>
      <sheetName val="Do nhay voi ngoai te"/>
      <sheetName val="Do nhay voi lai suat"/>
      <sheetName val="Do nhay voi gia CK"/>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0000000000"/>
      <sheetName val="1000000000"/>
    </sheetNames>
    <sheetDataSet>
      <sheetData sheetId="0" refreshError="1">
        <row r="2">
          <cell r="B2" t="str">
            <v>CÔNG TY CỔ PHẦN CHỨNG KHOÁN ĐẠI NAM</v>
          </cell>
        </row>
        <row r="8">
          <cell r="B8" t="str">
            <v>Đơn vị tính: VND</v>
          </cell>
        </row>
        <row r="13">
          <cell r="A13" t="str">
            <v>Kế toán trưởng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DKT"/>
      <sheetName val="KQKD"/>
      <sheetName val="LCTT"/>
      <sheetName val="NV"/>
      <sheetName val="TM BCTC"/>
      <sheetName val="2.2 TM"/>
      <sheetName val="3. TM"/>
      <sheetName val="LCTT (TT)"/>
    </sheetNames>
    <sheetDataSet>
      <sheetData sheetId="0"/>
      <sheetData sheetId="1"/>
      <sheetData sheetId="2"/>
      <sheetData sheetId="3"/>
      <sheetData sheetId="4">
        <row r="135">
          <cell r="D135">
            <v>28060480000</v>
          </cell>
        </row>
      </sheetData>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FS TT"/>
      <sheetName val="BS"/>
      <sheetName val="CFS"/>
      <sheetName val="PL"/>
      <sheetName val="CCTC 1"/>
      <sheetName val="Cong cu TC"/>
      <sheetName val="tinh ginh bien dong VCSH"/>
      <sheetName val="Trình bày lại"/>
      <sheetName val="Tinh hinh dau tu tai chinh"/>
      <sheetName val="DPTC"/>
      <sheetName val="Thuyet minh"/>
      <sheetName val="Phai thu"/>
      <sheetName val="Thuyet minh PL"/>
      <sheetName val="TM DTTC"/>
      <sheetName val="TM DTTC (tiep)"/>
      <sheetName val="TM TSCD"/>
      <sheetName val="Capital"/>
      <sheetName val="Von"/>
      <sheetName val="TB Note Lines"/>
      <sheetName val="Detal"/>
      <sheetName val="Tickmarks"/>
      <sheetName val="Trinh bay lai"/>
      <sheetName val="Ke hoach chuyenlo"/>
      <sheetName val="111.112.118 (2)"/>
      <sheetName val="111.112.118"/>
      <sheetName val="LCTTTT"/>
      <sheetName val="CDPST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34">
          <cell r="D134">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dimension ref="A1:I203"/>
  <sheetViews>
    <sheetView topLeftCell="A199" workbookViewId="0">
      <selection activeCell="G7" sqref="G7"/>
    </sheetView>
  </sheetViews>
  <sheetFormatPr defaultRowHeight="24.75" customHeight="1"/>
  <cols>
    <col min="1" max="1" width="51.7109375" style="205" customWidth="1"/>
    <col min="2" max="2" width="7.42578125" style="205" customWidth="1"/>
    <col min="3" max="3" width="7.28515625" style="311" customWidth="1"/>
    <col min="4" max="4" width="16.7109375" style="206" customWidth="1"/>
    <col min="5" max="5" width="15.7109375" style="206" customWidth="1"/>
    <col min="6" max="6" width="18.140625" style="205" customWidth="1"/>
    <col min="7" max="7" width="17" style="205" bestFit="1" customWidth="1"/>
    <col min="8" max="8" width="5.5703125" style="205" customWidth="1"/>
    <col min="9" max="16384" width="9.140625" style="205"/>
  </cols>
  <sheetData>
    <row r="1" spans="1:7" ht="21" customHeight="1">
      <c r="A1" s="4" t="s">
        <v>609</v>
      </c>
      <c r="B1" s="1"/>
      <c r="E1" s="345" t="s">
        <v>610</v>
      </c>
    </row>
    <row r="2" spans="1:7" ht="18" customHeight="1">
      <c r="A2" s="2" t="s">
        <v>821</v>
      </c>
      <c r="B2" s="1"/>
      <c r="E2" s="345" t="s">
        <v>611</v>
      </c>
    </row>
    <row r="3" spans="1:7" ht="18" customHeight="1">
      <c r="A3" s="4" t="s">
        <v>905</v>
      </c>
      <c r="B3" s="1"/>
      <c r="E3" s="345" t="s">
        <v>612</v>
      </c>
    </row>
    <row r="4" spans="1:7" ht="11.25" customHeight="1">
      <c r="A4" s="401" t="s">
        <v>906</v>
      </c>
      <c r="B4" s="401"/>
      <c r="C4" s="402"/>
      <c r="D4" s="402"/>
    </row>
    <row r="5" spans="1:7" ht="43.5" customHeight="1">
      <c r="A5" s="406" t="s">
        <v>675</v>
      </c>
      <c r="B5" s="406"/>
      <c r="C5" s="406"/>
      <c r="D5" s="406"/>
      <c r="E5" s="406"/>
    </row>
    <row r="6" spans="1:7" ht="17.25" customHeight="1">
      <c r="A6" s="407" t="s">
        <v>882</v>
      </c>
      <c r="B6" s="407"/>
      <c r="C6" s="407"/>
      <c r="D6" s="407"/>
      <c r="E6" s="407"/>
    </row>
    <row r="7" spans="1:7" ht="17.25" customHeight="1"/>
    <row r="8" spans="1:7" s="348" customFormat="1" ht="38.25" customHeight="1">
      <c r="A8" s="346" t="s">
        <v>613</v>
      </c>
      <c r="B8" s="346" t="s">
        <v>614</v>
      </c>
      <c r="C8" s="346" t="s">
        <v>615</v>
      </c>
      <c r="D8" s="347" t="s">
        <v>2</v>
      </c>
      <c r="E8" s="347" t="s">
        <v>3</v>
      </c>
    </row>
    <row r="9" spans="1:7" ht="21" customHeight="1">
      <c r="A9" s="349" t="s">
        <v>4</v>
      </c>
      <c r="B9" s="349"/>
      <c r="C9" s="377"/>
      <c r="D9" s="350">
        <v>0</v>
      </c>
      <c r="E9" s="350"/>
    </row>
    <row r="10" spans="1:7" ht="21" customHeight="1">
      <c r="A10" s="207" t="s">
        <v>5</v>
      </c>
      <c r="B10" s="207" t="s">
        <v>6</v>
      </c>
      <c r="C10" s="378"/>
      <c r="D10" s="208">
        <f>+D11+D14+D18+D25+D28</f>
        <v>181752854970</v>
      </c>
      <c r="E10" s="208">
        <f>+E11+E14+E18+E25+E28</f>
        <v>120007770155</v>
      </c>
      <c r="G10" s="351"/>
    </row>
    <row r="11" spans="1:7" ht="21" customHeight="1">
      <c r="A11" s="207" t="s">
        <v>7</v>
      </c>
      <c r="B11" s="207" t="s">
        <v>8</v>
      </c>
      <c r="C11" s="379" t="s">
        <v>617</v>
      </c>
      <c r="D11" s="208">
        <f>SUM(D12:D13)</f>
        <v>122718912513</v>
      </c>
      <c r="E11" s="208">
        <f>+E12+E13</f>
        <v>47167768625</v>
      </c>
      <c r="F11" s="351"/>
    </row>
    <row r="12" spans="1:7" ht="21" customHeight="1">
      <c r="A12" s="209" t="s">
        <v>9</v>
      </c>
      <c r="B12" s="209" t="s">
        <v>10</v>
      </c>
      <c r="C12" s="378"/>
      <c r="D12" s="210">
        <v>90718912513</v>
      </c>
      <c r="E12" s="210">
        <v>47167768625</v>
      </c>
    </row>
    <row r="13" spans="1:7" ht="21" customHeight="1">
      <c r="A13" s="209" t="s">
        <v>11</v>
      </c>
      <c r="B13" s="209" t="s">
        <v>12</v>
      </c>
      <c r="C13" s="378"/>
      <c r="D13" s="210">
        <v>32000000000</v>
      </c>
      <c r="E13" s="210">
        <v>0</v>
      </c>
    </row>
    <row r="14" spans="1:7" ht="21" customHeight="1">
      <c r="A14" s="207" t="s">
        <v>13</v>
      </c>
      <c r="B14" s="207" t="s">
        <v>14</v>
      </c>
      <c r="C14" s="379" t="s">
        <v>618</v>
      </c>
      <c r="D14" s="208">
        <f>+D15+D17</f>
        <v>38861577964</v>
      </c>
      <c r="E14" s="208">
        <f>+E15+E17</f>
        <v>783701464</v>
      </c>
    </row>
    <row r="15" spans="1:7" ht="21" customHeight="1">
      <c r="A15" s="209" t="s">
        <v>15</v>
      </c>
      <c r="B15" s="209" t="s">
        <v>16</v>
      </c>
      <c r="C15" s="378"/>
      <c r="D15" s="210">
        <f>28061262724+11000000000</f>
        <v>39061262724</v>
      </c>
      <c r="E15" s="210">
        <v>1011262724</v>
      </c>
    </row>
    <row r="16" spans="1:7" ht="21" customHeight="1">
      <c r="A16" s="209" t="s">
        <v>470</v>
      </c>
      <c r="B16" s="352" t="s">
        <v>471</v>
      </c>
      <c r="C16" s="378"/>
      <c r="D16" s="210"/>
      <c r="E16" s="210"/>
    </row>
    <row r="17" spans="1:5" ht="21" customHeight="1">
      <c r="A17" s="209" t="s">
        <v>472</v>
      </c>
      <c r="B17" s="209" t="s">
        <v>17</v>
      </c>
      <c r="C17" s="378"/>
      <c r="D17" s="210">
        <v>-199684760</v>
      </c>
      <c r="E17" s="210">
        <v>-227561260</v>
      </c>
    </row>
    <row r="18" spans="1:5" ht="21" customHeight="1">
      <c r="A18" s="207" t="s">
        <v>18</v>
      </c>
      <c r="B18" s="207" t="s">
        <v>19</v>
      </c>
      <c r="C18" s="379" t="s">
        <v>800</v>
      </c>
      <c r="D18" s="208">
        <f>SUM(D19:D24)</f>
        <v>18254321294</v>
      </c>
      <c r="E18" s="208">
        <f>SUM(E19:E24)</f>
        <v>70113861899</v>
      </c>
    </row>
    <row r="19" spans="1:5" ht="21" customHeight="1">
      <c r="A19" s="209" t="s">
        <v>20</v>
      </c>
      <c r="B19" s="209" t="s">
        <v>21</v>
      </c>
      <c r="C19" s="378"/>
      <c r="D19" s="210">
        <v>262580000</v>
      </c>
      <c r="E19" s="210">
        <v>0</v>
      </c>
    </row>
    <row r="20" spans="1:5" ht="21" customHeight="1">
      <c r="A20" s="209" t="s">
        <v>22</v>
      </c>
      <c r="B20" s="209" t="s">
        <v>23</v>
      </c>
      <c r="C20" s="378"/>
      <c r="D20" s="210">
        <v>64072800</v>
      </c>
      <c r="E20" s="210">
        <v>88000000</v>
      </c>
    </row>
    <row r="21" spans="1:5" ht="21" customHeight="1">
      <c r="A21" s="209" t="s">
        <v>24</v>
      </c>
      <c r="B21" s="209" t="s">
        <v>25</v>
      </c>
      <c r="C21" s="378"/>
      <c r="D21" s="210"/>
      <c r="E21" s="210"/>
    </row>
    <row r="22" spans="1:5" ht="21" customHeight="1">
      <c r="A22" s="209" t="s">
        <v>26</v>
      </c>
      <c r="B22" s="209" t="s">
        <v>27</v>
      </c>
      <c r="C22" s="378"/>
      <c r="D22" s="210">
        <v>25327157102</v>
      </c>
      <c r="E22" s="210">
        <v>77365401703</v>
      </c>
    </row>
    <row r="23" spans="1:5" ht="21" customHeight="1">
      <c r="A23" s="209" t="s">
        <v>28</v>
      </c>
      <c r="B23" s="209" t="s">
        <v>29</v>
      </c>
      <c r="C23" s="378"/>
      <c r="D23" s="210">
        <v>373214377</v>
      </c>
      <c r="E23" s="210">
        <v>433163181</v>
      </c>
    </row>
    <row r="24" spans="1:5" ht="21" customHeight="1">
      <c r="A24" s="209" t="s">
        <v>30</v>
      </c>
      <c r="B24" s="209" t="s">
        <v>31</v>
      </c>
      <c r="C24" s="378"/>
      <c r="D24" s="210">
        <v>-7772702985</v>
      </c>
      <c r="E24" s="210">
        <v>-7772702985</v>
      </c>
    </row>
    <row r="25" spans="1:5" ht="21" customHeight="1">
      <c r="A25" s="207" t="s">
        <v>32</v>
      </c>
      <c r="B25" s="207" t="s">
        <v>33</v>
      </c>
      <c r="C25" s="378"/>
      <c r="D25" s="208">
        <f>+D26</f>
        <v>0</v>
      </c>
      <c r="E25" s="208">
        <v>0</v>
      </c>
    </row>
    <row r="26" spans="1:5" ht="21" customHeight="1">
      <c r="A26" s="209" t="s">
        <v>34</v>
      </c>
      <c r="B26" s="209" t="s">
        <v>35</v>
      </c>
      <c r="C26" s="378"/>
      <c r="D26" s="210"/>
      <c r="E26" s="210">
        <v>0</v>
      </c>
    </row>
    <row r="27" spans="1:5" ht="21" customHeight="1">
      <c r="A27" s="209" t="s">
        <v>36</v>
      </c>
      <c r="B27" s="209" t="s">
        <v>37</v>
      </c>
      <c r="C27" s="378"/>
      <c r="D27" s="210">
        <v>0</v>
      </c>
      <c r="E27" s="210">
        <v>0</v>
      </c>
    </row>
    <row r="28" spans="1:5" ht="21" customHeight="1">
      <c r="A28" s="207" t="s">
        <v>38</v>
      </c>
      <c r="B28" s="207" t="s">
        <v>39</v>
      </c>
      <c r="C28" s="378"/>
      <c r="D28" s="208">
        <f>SUM(D29:D33)</f>
        <v>1918043199</v>
      </c>
      <c r="E28" s="208">
        <f>SUM(E29:E33)</f>
        <v>1942438167</v>
      </c>
    </row>
    <row r="29" spans="1:5" ht="21" customHeight="1">
      <c r="A29" s="209" t="s">
        <v>40</v>
      </c>
      <c r="B29" s="209" t="s">
        <v>41</v>
      </c>
      <c r="C29" s="379"/>
      <c r="D29" s="210">
        <v>128361963</v>
      </c>
      <c r="E29" s="210">
        <v>306416931</v>
      </c>
    </row>
    <row r="30" spans="1:5" ht="21" customHeight="1">
      <c r="A30" s="209" t="s">
        <v>42</v>
      </c>
      <c r="B30" s="209" t="s">
        <v>43</v>
      </c>
      <c r="C30" s="378"/>
      <c r="D30" s="210"/>
      <c r="E30" s="210">
        <v>0</v>
      </c>
    </row>
    <row r="31" spans="1:5" ht="21" customHeight="1">
      <c r="A31" s="209" t="s">
        <v>44</v>
      </c>
      <c r="B31" s="209" t="s">
        <v>45</v>
      </c>
      <c r="C31" s="378"/>
      <c r="D31" s="210">
        <v>1612321236</v>
      </c>
      <c r="E31" s="210">
        <v>1612321236</v>
      </c>
    </row>
    <row r="32" spans="1:5" ht="21" customHeight="1">
      <c r="A32" s="209" t="s">
        <v>46</v>
      </c>
      <c r="B32" s="209" t="s">
        <v>47</v>
      </c>
      <c r="C32" s="378"/>
      <c r="D32" s="210"/>
      <c r="E32" s="210"/>
    </row>
    <row r="33" spans="1:7" ht="21" customHeight="1">
      <c r="A33" s="209" t="s">
        <v>48</v>
      </c>
      <c r="B33" s="209" t="s">
        <v>49</v>
      </c>
      <c r="C33" s="379" t="s">
        <v>845</v>
      </c>
      <c r="D33" s="210">
        <v>177360000</v>
      </c>
      <c r="E33" s="210">
        <v>23700000</v>
      </c>
    </row>
    <row r="34" spans="1:7" ht="21" customHeight="1">
      <c r="A34" s="207" t="s">
        <v>50</v>
      </c>
      <c r="B34" s="207" t="s">
        <v>51</v>
      </c>
      <c r="C34" s="378"/>
      <c r="D34" s="208">
        <f>+D35+D41+D52+D55+D63</f>
        <v>10682417438</v>
      </c>
      <c r="E34" s="208">
        <f>+E35+E41+E52+E55+E63</f>
        <v>9330110330</v>
      </c>
    </row>
    <row r="35" spans="1:7" ht="21" customHeight="1">
      <c r="A35" s="207" t="s">
        <v>52</v>
      </c>
      <c r="B35" s="207" t="s">
        <v>53</v>
      </c>
      <c r="C35" s="378"/>
      <c r="D35" s="208">
        <f>SUM(D36:D40)</f>
        <v>271775350</v>
      </c>
      <c r="E35" s="208"/>
      <c r="G35" s="351"/>
    </row>
    <row r="36" spans="1:7" ht="21" customHeight="1">
      <c r="A36" s="209" t="s">
        <v>54</v>
      </c>
      <c r="B36" s="209" t="s">
        <v>55</v>
      </c>
      <c r="C36" s="378"/>
      <c r="D36" s="210"/>
      <c r="E36" s="210"/>
    </row>
    <row r="37" spans="1:7" ht="21" customHeight="1">
      <c r="A37" s="209" t="s">
        <v>56</v>
      </c>
      <c r="B37" s="209" t="s">
        <v>57</v>
      </c>
      <c r="C37" s="378"/>
      <c r="D37" s="210"/>
      <c r="E37" s="210"/>
    </row>
    <row r="38" spans="1:7" ht="21" customHeight="1">
      <c r="A38" s="209" t="s">
        <v>58</v>
      </c>
      <c r="B38" s="209" t="s">
        <v>59</v>
      </c>
      <c r="C38" s="378"/>
      <c r="D38" s="210"/>
      <c r="E38" s="210"/>
    </row>
    <row r="39" spans="1:7" ht="21" customHeight="1">
      <c r="A39" s="209" t="s">
        <v>60</v>
      </c>
      <c r="B39" s="209" t="s">
        <v>61</v>
      </c>
      <c r="C39" s="378"/>
      <c r="D39" s="210">
        <v>271775350</v>
      </c>
      <c r="E39" s="210"/>
    </row>
    <row r="40" spans="1:7" ht="21" customHeight="1">
      <c r="A40" s="209" t="s">
        <v>62</v>
      </c>
      <c r="B40" s="209" t="s">
        <v>63</v>
      </c>
      <c r="C40" s="378"/>
      <c r="D40" s="210"/>
      <c r="E40" s="210"/>
    </row>
    <row r="41" spans="1:7" ht="21" customHeight="1">
      <c r="A41" s="207" t="s">
        <v>64</v>
      </c>
      <c r="B41" s="207" t="s">
        <v>65</v>
      </c>
      <c r="C41" s="378"/>
      <c r="D41" s="208">
        <f>+D42+D48+D51</f>
        <v>5619344945</v>
      </c>
      <c r="E41" s="208">
        <f>+E42+E48+E51</f>
        <v>4696034013</v>
      </c>
    </row>
    <row r="42" spans="1:7" ht="21" customHeight="1">
      <c r="A42" s="207" t="s">
        <v>66</v>
      </c>
      <c r="B42" s="207" t="s">
        <v>67</v>
      </c>
      <c r="C42" s="379" t="s">
        <v>619</v>
      </c>
      <c r="D42" s="208">
        <f>SUM(D43:D44)</f>
        <v>1355393332</v>
      </c>
      <c r="E42" s="208">
        <f>SUM(E43:E44)</f>
        <v>1628904130</v>
      </c>
    </row>
    <row r="43" spans="1:7" ht="21" customHeight="1">
      <c r="A43" s="209" t="s">
        <v>68</v>
      </c>
      <c r="B43" s="209" t="s">
        <v>69</v>
      </c>
      <c r="C43" s="378"/>
      <c r="D43" s="210">
        <v>4030843133</v>
      </c>
      <c r="E43" s="210">
        <v>4415154059</v>
      </c>
    </row>
    <row r="44" spans="1:7" ht="21" customHeight="1">
      <c r="A44" s="209" t="s">
        <v>70</v>
      </c>
      <c r="B44" s="209" t="s">
        <v>71</v>
      </c>
      <c r="C44" s="378"/>
      <c r="D44" s="210">
        <v>-2675449801</v>
      </c>
      <c r="E44" s="210">
        <v>-2786249929</v>
      </c>
    </row>
    <row r="45" spans="1:7" ht="21" customHeight="1">
      <c r="A45" s="207" t="s">
        <v>72</v>
      </c>
      <c r="B45" s="207" t="s">
        <v>73</v>
      </c>
      <c r="C45" s="378"/>
      <c r="D45" s="208"/>
      <c r="E45" s="208"/>
    </row>
    <row r="46" spans="1:7" ht="21" customHeight="1">
      <c r="A46" s="209" t="s">
        <v>68</v>
      </c>
      <c r="B46" s="209" t="s">
        <v>74</v>
      </c>
      <c r="C46" s="378"/>
      <c r="D46" s="210"/>
      <c r="E46" s="210"/>
    </row>
    <row r="47" spans="1:7" ht="21" customHeight="1">
      <c r="A47" s="209" t="s">
        <v>70</v>
      </c>
      <c r="B47" s="209" t="s">
        <v>75</v>
      </c>
      <c r="C47" s="378"/>
      <c r="D47" s="210"/>
      <c r="E47" s="210"/>
    </row>
    <row r="48" spans="1:7" ht="21" customHeight="1">
      <c r="A48" s="207" t="s">
        <v>76</v>
      </c>
      <c r="B48" s="207" t="s">
        <v>77</v>
      </c>
      <c r="C48" s="379" t="s">
        <v>620</v>
      </c>
      <c r="D48" s="208">
        <f>SUM(D49:D50)</f>
        <v>4263951613</v>
      </c>
      <c r="E48" s="208">
        <f>SUM(E49:E50)</f>
        <v>667129883</v>
      </c>
    </row>
    <row r="49" spans="1:5" ht="21" customHeight="1">
      <c r="A49" s="209" t="s">
        <v>68</v>
      </c>
      <c r="B49" s="209" t="s">
        <v>78</v>
      </c>
      <c r="C49" s="378"/>
      <c r="D49" s="210">
        <v>4950000000</v>
      </c>
      <c r="E49" s="210">
        <v>2511154850</v>
      </c>
    </row>
    <row r="50" spans="1:5" ht="21" customHeight="1">
      <c r="A50" s="209" t="s">
        <v>70</v>
      </c>
      <c r="B50" s="209" t="s">
        <v>79</v>
      </c>
      <c r="C50" s="378"/>
      <c r="D50" s="210">
        <v>-686048387</v>
      </c>
      <c r="E50" s="210">
        <v>-1844024967</v>
      </c>
    </row>
    <row r="51" spans="1:5" ht="21" customHeight="1">
      <c r="A51" s="207" t="s">
        <v>80</v>
      </c>
      <c r="B51" s="207" t="s">
        <v>81</v>
      </c>
      <c r="C51" s="378"/>
      <c r="D51" s="208"/>
      <c r="E51" s="208">
        <v>2400000000</v>
      </c>
    </row>
    <row r="52" spans="1:5" ht="21" customHeight="1">
      <c r="A52" s="207" t="s">
        <v>82</v>
      </c>
      <c r="B52" s="207" t="s">
        <v>83</v>
      </c>
      <c r="C52" s="378"/>
      <c r="D52" s="208"/>
      <c r="E52" s="208"/>
    </row>
    <row r="53" spans="1:5" ht="21" customHeight="1">
      <c r="A53" s="209" t="s">
        <v>68</v>
      </c>
      <c r="B53" s="209" t="s">
        <v>84</v>
      </c>
      <c r="C53" s="378"/>
      <c r="D53" s="210"/>
      <c r="E53" s="210"/>
    </row>
    <row r="54" spans="1:5" ht="21" customHeight="1">
      <c r="A54" s="209" t="s">
        <v>70</v>
      </c>
      <c r="B54" s="209" t="s">
        <v>85</v>
      </c>
      <c r="C54" s="378"/>
      <c r="D54" s="210"/>
      <c r="E54" s="210"/>
    </row>
    <row r="55" spans="1:5" ht="21" customHeight="1">
      <c r="A55" s="207" t="s">
        <v>86</v>
      </c>
      <c r="B55" s="207" t="s">
        <v>87</v>
      </c>
      <c r="C55" s="378"/>
      <c r="D55" s="208"/>
      <c r="E55" s="208"/>
    </row>
    <row r="56" spans="1:5" ht="21" customHeight="1">
      <c r="A56" s="207" t="s">
        <v>88</v>
      </c>
      <c r="B56" s="207" t="s">
        <v>89</v>
      </c>
      <c r="C56" s="378"/>
      <c r="D56" s="208"/>
      <c r="E56" s="208"/>
    </row>
    <row r="57" spans="1:5" ht="21" customHeight="1">
      <c r="A57" s="207" t="s">
        <v>90</v>
      </c>
      <c r="B57" s="207" t="s">
        <v>91</v>
      </c>
      <c r="C57" s="378"/>
      <c r="D57" s="208"/>
      <c r="E57" s="208"/>
    </row>
    <row r="58" spans="1:5" ht="21" customHeight="1">
      <c r="A58" s="207" t="s">
        <v>92</v>
      </c>
      <c r="B58" s="207" t="s">
        <v>93</v>
      </c>
      <c r="C58" s="378"/>
      <c r="D58" s="208">
        <v>0</v>
      </c>
      <c r="E58" s="208">
        <v>0</v>
      </c>
    </row>
    <row r="59" spans="1:5" ht="21" customHeight="1">
      <c r="A59" s="209" t="s">
        <v>94</v>
      </c>
      <c r="B59" s="209" t="s">
        <v>95</v>
      </c>
      <c r="C59" s="378"/>
      <c r="D59" s="210">
        <v>0</v>
      </c>
      <c r="E59" s="210">
        <v>0</v>
      </c>
    </row>
    <row r="60" spans="1:5" ht="21" customHeight="1">
      <c r="A60" s="209" t="s">
        <v>96</v>
      </c>
      <c r="B60" s="209" t="s">
        <v>97</v>
      </c>
      <c r="C60" s="378"/>
      <c r="D60" s="210">
        <v>0</v>
      </c>
      <c r="E60" s="210">
        <v>0</v>
      </c>
    </row>
    <row r="61" spans="1:5" ht="21" customHeight="1">
      <c r="A61" s="207" t="s">
        <v>98</v>
      </c>
      <c r="B61" s="207" t="s">
        <v>99</v>
      </c>
      <c r="C61" s="378"/>
      <c r="D61" s="208">
        <v>0</v>
      </c>
      <c r="E61" s="208">
        <v>0</v>
      </c>
    </row>
    <row r="62" spans="1:5" ht="21" customHeight="1">
      <c r="A62" s="207" t="s">
        <v>100</v>
      </c>
      <c r="B62" s="207" t="s">
        <v>101</v>
      </c>
      <c r="C62" s="378"/>
      <c r="D62" s="208">
        <v>0</v>
      </c>
      <c r="E62" s="208">
        <v>0</v>
      </c>
    </row>
    <row r="63" spans="1:5" ht="21" customHeight="1">
      <c r="A63" s="207" t="s">
        <v>102</v>
      </c>
      <c r="B63" s="207" t="s">
        <v>103</v>
      </c>
      <c r="C63" s="378"/>
      <c r="D63" s="208">
        <f>+SUM(D64:D68)</f>
        <v>4791297143</v>
      </c>
      <c r="E63" s="208">
        <f>+SUM(E64:E68)</f>
        <v>4634076317</v>
      </c>
    </row>
    <row r="64" spans="1:5" ht="21" customHeight="1">
      <c r="A64" s="209" t="s">
        <v>104</v>
      </c>
      <c r="B64" s="209" t="s">
        <v>105</v>
      </c>
      <c r="C64" s="379" t="s">
        <v>839</v>
      </c>
      <c r="D64" s="210">
        <v>980687501</v>
      </c>
      <c r="E64" s="210">
        <v>1035150691</v>
      </c>
    </row>
    <row r="65" spans="1:9" ht="21" customHeight="1">
      <c r="A65" s="209" t="s">
        <v>106</v>
      </c>
      <c r="B65" s="209" t="s">
        <v>107</v>
      </c>
      <c r="C65" s="378"/>
      <c r="D65" s="210"/>
      <c r="E65" s="210"/>
    </row>
    <row r="66" spans="1:9" ht="21" customHeight="1">
      <c r="A66" s="209" t="s">
        <v>108</v>
      </c>
      <c r="B66" s="209" t="s">
        <v>109</v>
      </c>
      <c r="C66" s="379" t="s">
        <v>621</v>
      </c>
      <c r="D66" s="210">
        <v>3810609642</v>
      </c>
      <c r="E66" s="210">
        <v>3286179276</v>
      </c>
    </row>
    <row r="67" spans="1:9" ht="21" customHeight="1">
      <c r="A67" s="209" t="s">
        <v>110</v>
      </c>
      <c r="B67" s="209" t="s">
        <v>111</v>
      </c>
      <c r="C67" s="378"/>
      <c r="D67" s="210"/>
      <c r="E67" s="210">
        <v>312746350</v>
      </c>
    </row>
    <row r="68" spans="1:9" ht="21" customHeight="1">
      <c r="A68" s="207" t="s">
        <v>112</v>
      </c>
      <c r="B68" s="207" t="s">
        <v>113</v>
      </c>
      <c r="C68" s="378"/>
      <c r="D68" s="208"/>
      <c r="E68" s="208"/>
    </row>
    <row r="69" spans="1:9" ht="21" customHeight="1">
      <c r="A69" s="207" t="s">
        <v>114</v>
      </c>
      <c r="B69" s="207" t="s">
        <v>115</v>
      </c>
      <c r="C69" s="378"/>
      <c r="D69" s="208">
        <f>+D10+D34</f>
        <v>192435272408</v>
      </c>
      <c r="E69" s="208">
        <f>+E10+E34</f>
        <v>129337880485</v>
      </c>
      <c r="G69" s="206"/>
      <c r="I69" s="351"/>
    </row>
    <row r="70" spans="1:9" ht="21" customHeight="1">
      <c r="A70" s="207" t="s">
        <v>116</v>
      </c>
      <c r="B70" s="207"/>
      <c r="C70" s="378"/>
      <c r="D70" s="208"/>
      <c r="E70" s="208"/>
      <c r="G70" s="351"/>
    </row>
    <row r="71" spans="1:9" ht="21" customHeight="1">
      <c r="A71" s="207" t="s">
        <v>117</v>
      </c>
      <c r="B71" s="207" t="s">
        <v>118</v>
      </c>
      <c r="C71" s="378"/>
      <c r="D71" s="208">
        <f>+D72+D88</f>
        <v>50624875336</v>
      </c>
      <c r="E71" s="208">
        <f>+E72+E88</f>
        <v>78829010861</v>
      </c>
    </row>
    <row r="72" spans="1:9" ht="21" customHeight="1">
      <c r="A72" s="207" t="s">
        <v>119</v>
      </c>
      <c r="B72" s="207" t="s">
        <v>120</v>
      </c>
      <c r="C72" s="378"/>
      <c r="D72" s="208">
        <f>SUM(D73:D87)</f>
        <v>50624875336</v>
      </c>
      <c r="E72" s="208">
        <f>SUM(E73:E87)</f>
        <v>78829010861</v>
      </c>
    </row>
    <row r="73" spans="1:9" ht="21" customHeight="1">
      <c r="A73" s="209" t="s">
        <v>121</v>
      </c>
      <c r="B73" s="209" t="s">
        <v>122</v>
      </c>
      <c r="C73" s="379" t="s">
        <v>622</v>
      </c>
      <c r="D73" s="210"/>
      <c r="E73" s="210">
        <v>29200000000</v>
      </c>
    </row>
    <row r="74" spans="1:9" ht="21" customHeight="1">
      <c r="A74" s="209" t="s">
        <v>123</v>
      </c>
      <c r="B74" s="209" t="s">
        <v>124</v>
      </c>
      <c r="C74" s="378"/>
      <c r="D74" s="210">
        <v>31587626</v>
      </c>
      <c r="E74" s="210">
        <v>161060539</v>
      </c>
    </row>
    <row r="75" spans="1:9" ht="21" customHeight="1">
      <c r="A75" s="209" t="s">
        <v>125</v>
      </c>
      <c r="B75" s="209" t="s">
        <v>126</v>
      </c>
      <c r="C75" s="378"/>
      <c r="D75" s="210">
        <v>125000000</v>
      </c>
      <c r="E75" s="210"/>
    </row>
    <row r="76" spans="1:9" ht="21" customHeight="1">
      <c r="A76" s="209" t="s">
        <v>127</v>
      </c>
      <c r="B76" s="209" t="s">
        <v>128</v>
      </c>
      <c r="C76" s="378">
        <v>10</v>
      </c>
      <c r="D76" s="210">
        <v>717025699</v>
      </c>
      <c r="E76" s="210">
        <v>521307240</v>
      </c>
    </row>
    <row r="77" spans="1:9" ht="21" customHeight="1">
      <c r="A77" s="209" t="s">
        <v>129</v>
      </c>
      <c r="B77" s="209" t="s">
        <v>130</v>
      </c>
      <c r="C77" s="378"/>
      <c r="D77" s="210">
        <v>80353042</v>
      </c>
      <c r="E77" s="210">
        <v>220891667</v>
      </c>
    </row>
    <row r="78" spans="1:9" ht="21" customHeight="1">
      <c r="A78" s="209" t="s">
        <v>131</v>
      </c>
      <c r="B78" s="209" t="s">
        <v>132</v>
      </c>
      <c r="C78" s="378"/>
      <c r="D78" s="210">
        <v>597889150</v>
      </c>
      <c r="E78" s="210">
        <v>308629764</v>
      </c>
    </row>
    <row r="79" spans="1:9" ht="21" customHeight="1">
      <c r="A79" s="209" t="s">
        <v>133</v>
      </c>
      <c r="B79" s="209" t="s">
        <v>134</v>
      </c>
      <c r="C79" s="378"/>
      <c r="D79" s="210"/>
      <c r="E79" s="210"/>
    </row>
    <row r="80" spans="1:9" ht="21" customHeight="1">
      <c r="A80" s="209" t="s">
        <v>135</v>
      </c>
      <c r="B80" s="209" t="s">
        <v>136</v>
      </c>
      <c r="C80" s="378">
        <v>11</v>
      </c>
      <c r="D80" s="210">
        <v>329482101</v>
      </c>
      <c r="E80" s="210">
        <v>1209617510</v>
      </c>
      <c r="G80" s="351"/>
    </row>
    <row r="81" spans="1:5" ht="21" customHeight="1">
      <c r="A81" s="209" t="s">
        <v>137</v>
      </c>
      <c r="B81" s="209" t="s">
        <v>138</v>
      </c>
      <c r="C81" s="378">
        <v>12</v>
      </c>
      <c r="D81" s="210">
        <v>48743319322</v>
      </c>
      <c r="E81" s="210">
        <v>47207285745</v>
      </c>
    </row>
    <row r="82" spans="1:5" ht="21" customHeight="1">
      <c r="A82" s="209" t="s">
        <v>139</v>
      </c>
      <c r="B82" s="209" t="s">
        <v>140</v>
      </c>
      <c r="C82" s="378"/>
      <c r="D82" s="210"/>
      <c r="E82" s="210"/>
    </row>
    <row r="83" spans="1:5" ht="21" customHeight="1">
      <c r="A83" s="209" t="s">
        <v>141</v>
      </c>
      <c r="B83" s="209" t="s">
        <v>142</v>
      </c>
      <c r="C83" s="378"/>
      <c r="D83" s="210"/>
      <c r="E83" s="210"/>
    </row>
    <row r="84" spans="1:5" ht="21" customHeight="1">
      <c r="A84" s="209" t="s">
        <v>143</v>
      </c>
      <c r="B84" s="209" t="s">
        <v>144</v>
      </c>
      <c r="C84" s="378"/>
      <c r="D84" s="210">
        <v>218396</v>
      </c>
      <c r="E84" s="210">
        <v>218396</v>
      </c>
    </row>
    <row r="85" spans="1:5" ht="21" customHeight="1">
      <c r="A85" s="209" t="s">
        <v>145</v>
      </c>
      <c r="B85" s="209" t="s">
        <v>146</v>
      </c>
      <c r="C85" s="378"/>
      <c r="D85" s="210"/>
      <c r="E85" s="210"/>
    </row>
    <row r="86" spans="1:5" ht="21" customHeight="1">
      <c r="A86" s="209" t="s">
        <v>147</v>
      </c>
      <c r="B86" s="209" t="s">
        <v>148</v>
      </c>
      <c r="C86" s="378"/>
      <c r="D86" s="210">
        <v>0</v>
      </c>
      <c r="E86" s="210">
        <v>0</v>
      </c>
    </row>
    <row r="87" spans="1:5" ht="21" customHeight="1">
      <c r="A87" s="209" t="s">
        <v>149</v>
      </c>
      <c r="B87" s="209" t="s">
        <v>150</v>
      </c>
      <c r="C87" s="378"/>
      <c r="D87" s="210">
        <v>0</v>
      </c>
      <c r="E87" s="210">
        <v>0</v>
      </c>
    </row>
    <row r="88" spans="1:5" ht="21" customHeight="1">
      <c r="A88" s="207" t="s">
        <v>151</v>
      </c>
      <c r="B88" s="207" t="s">
        <v>152</v>
      </c>
      <c r="C88" s="378"/>
      <c r="D88" s="208">
        <v>0</v>
      </c>
      <c r="E88" s="208">
        <v>0</v>
      </c>
    </row>
    <row r="89" spans="1:5" ht="21" customHeight="1">
      <c r="A89" s="209" t="s">
        <v>153</v>
      </c>
      <c r="B89" s="209" t="s">
        <v>154</v>
      </c>
      <c r="C89" s="378"/>
      <c r="D89" s="210">
        <v>0</v>
      </c>
      <c r="E89" s="210">
        <v>0</v>
      </c>
    </row>
    <row r="90" spans="1:5" ht="21" customHeight="1">
      <c r="A90" s="209" t="s">
        <v>155</v>
      </c>
      <c r="B90" s="209" t="s">
        <v>156</v>
      </c>
      <c r="C90" s="378"/>
      <c r="D90" s="210">
        <v>0</v>
      </c>
      <c r="E90" s="210">
        <v>0</v>
      </c>
    </row>
    <row r="91" spans="1:5" ht="21" customHeight="1">
      <c r="A91" s="209" t="s">
        <v>157</v>
      </c>
      <c r="B91" s="209" t="s">
        <v>158</v>
      </c>
      <c r="C91" s="378"/>
      <c r="D91" s="210">
        <v>0</v>
      </c>
      <c r="E91" s="210">
        <v>0</v>
      </c>
    </row>
    <row r="92" spans="1:5" ht="21" customHeight="1">
      <c r="A92" s="209" t="s">
        <v>159</v>
      </c>
      <c r="B92" s="209" t="s">
        <v>160</v>
      </c>
      <c r="C92" s="378"/>
      <c r="D92" s="210">
        <v>0</v>
      </c>
      <c r="E92" s="210">
        <v>0</v>
      </c>
    </row>
    <row r="93" spans="1:5" ht="21" customHeight="1">
      <c r="A93" s="209" t="s">
        <v>161</v>
      </c>
      <c r="B93" s="209" t="s">
        <v>162</v>
      </c>
      <c r="C93" s="378"/>
      <c r="D93" s="210">
        <v>0</v>
      </c>
      <c r="E93" s="210">
        <v>0</v>
      </c>
    </row>
    <row r="94" spans="1:5" ht="21" customHeight="1">
      <c r="A94" s="209" t="s">
        <v>163</v>
      </c>
      <c r="B94" s="209" t="s">
        <v>164</v>
      </c>
      <c r="C94" s="378"/>
      <c r="D94" s="210">
        <v>0</v>
      </c>
      <c r="E94" s="210">
        <v>0</v>
      </c>
    </row>
    <row r="95" spans="1:5" ht="21" customHeight="1">
      <c r="A95" s="209" t="s">
        <v>165</v>
      </c>
      <c r="B95" s="209" t="s">
        <v>166</v>
      </c>
      <c r="C95" s="378"/>
      <c r="D95" s="210">
        <v>0</v>
      </c>
      <c r="E95" s="210">
        <v>0</v>
      </c>
    </row>
    <row r="96" spans="1:5" ht="21" customHeight="1">
      <c r="A96" s="209" t="s">
        <v>167</v>
      </c>
      <c r="B96" s="209" t="s">
        <v>168</v>
      </c>
      <c r="C96" s="378"/>
      <c r="D96" s="210">
        <v>0</v>
      </c>
      <c r="E96" s="210">
        <v>0</v>
      </c>
    </row>
    <row r="97" spans="1:6" ht="21" customHeight="1">
      <c r="A97" s="209" t="s">
        <v>169</v>
      </c>
      <c r="B97" s="209" t="s">
        <v>170</v>
      </c>
      <c r="C97" s="378"/>
      <c r="D97" s="210">
        <v>0</v>
      </c>
      <c r="E97" s="210">
        <v>0</v>
      </c>
    </row>
    <row r="98" spans="1:6" ht="21" customHeight="1">
      <c r="A98" s="209" t="s">
        <v>171</v>
      </c>
      <c r="B98" s="209" t="s">
        <v>172</v>
      </c>
      <c r="C98" s="378"/>
      <c r="D98" s="210">
        <v>0</v>
      </c>
      <c r="E98" s="210">
        <v>0</v>
      </c>
    </row>
    <row r="99" spans="1:6" ht="21" customHeight="1">
      <c r="A99" s="209" t="s">
        <v>473</v>
      </c>
      <c r="B99" s="352" t="s">
        <v>474</v>
      </c>
      <c r="C99" s="378"/>
      <c r="D99" s="210"/>
      <c r="E99" s="210"/>
    </row>
    <row r="100" spans="1:6" ht="21" customHeight="1">
      <c r="A100" s="207" t="s">
        <v>173</v>
      </c>
      <c r="B100" s="207" t="s">
        <v>174</v>
      </c>
      <c r="C100" s="378"/>
      <c r="D100" s="208">
        <f>+D101</f>
        <v>141810397072</v>
      </c>
      <c r="E100" s="208">
        <f>+E101</f>
        <v>50508869624</v>
      </c>
    </row>
    <row r="101" spans="1:6" ht="21" customHeight="1">
      <c r="A101" s="207" t="s">
        <v>175</v>
      </c>
      <c r="B101" s="207" t="s">
        <v>176</v>
      </c>
      <c r="C101" s="378">
        <v>13</v>
      </c>
      <c r="D101" s="208">
        <f>SUM(D102:D111)</f>
        <v>141810397072</v>
      </c>
      <c r="E101" s="208">
        <f>SUM(E102:E111)</f>
        <v>50508869624</v>
      </c>
    </row>
    <row r="102" spans="1:6" ht="21" customHeight="1">
      <c r="A102" s="209" t="s">
        <v>177</v>
      </c>
      <c r="B102" s="209" t="s">
        <v>178</v>
      </c>
      <c r="C102" s="378"/>
      <c r="D102" s="210">
        <v>160000000000</v>
      </c>
      <c r="E102" s="210">
        <v>75000000000</v>
      </c>
    </row>
    <row r="103" spans="1:6" ht="21" customHeight="1">
      <c r="A103" s="209" t="s">
        <v>179</v>
      </c>
      <c r="B103" s="209" t="s">
        <v>180</v>
      </c>
      <c r="C103" s="378"/>
      <c r="D103" s="210">
        <v>0</v>
      </c>
      <c r="E103" s="210">
        <v>0</v>
      </c>
    </row>
    <row r="104" spans="1:6" ht="21" customHeight="1">
      <c r="A104" s="209" t="s">
        <v>181</v>
      </c>
      <c r="B104" s="209" t="s">
        <v>182</v>
      </c>
      <c r="C104" s="378"/>
      <c r="D104" s="210">
        <v>0</v>
      </c>
      <c r="E104" s="210">
        <v>0</v>
      </c>
    </row>
    <row r="105" spans="1:6" ht="21" customHeight="1">
      <c r="A105" s="209" t="s">
        <v>183</v>
      </c>
      <c r="B105" s="209" t="s">
        <v>184</v>
      </c>
      <c r="C105" s="378"/>
      <c r="D105" s="210">
        <v>0</v>
      </c>
      <c r="E105" s="210">
        <v>0</v>
      </c>
    </row>
    <row r="106" spans="1:6" ht="21" customHeight="1">
      <c r="A106" s="209" t="s">
        <v>185</v>
      </c>
      <c r="B106" s="209" t="s">
        <v>186</v>
      </c>
      <c r="C106" s="378"/>
      <c r="D106" s="210">
        <v>0</v>
      </c>
      <c r="E106" s="210">
        <v>0</v>
      </c>
    </row>
    <row r="107" spans="1:6" ht="21" customHeight="1">
      <c r="A107" s="209" t="s">
        <v>187</v>
      </c>
      <c r="B107" s="209" t="s">
        <v>188</v>
      </c>
      <c r="C107" s="378"/>
      <c r="D107" s="210">
        <v>0</v>
      </c>
      <c r="E107" s="210">
        <v>0</v>
      </c>
    </row>
    <row r="108" spans="1:6" ht="21" customHeight="1">
      <c r="A108" s="209" t="s">
        <v>189</v>
      </c>
      <c r="B108" s="209" t="s">
        <v>190</v>
      </c>
      <c r="C108" s="378"/>
      <c r="D108" s="210">
        <v>0</v>
      </c>
      <c r="E108" s="210">
        <v>0</v>
      </c>
    </row>
    <row r="109" spans="1:6" ht="21" customHeight="1">
      <c r="A109" s="209" t="s">
        <v>191</v>
      </c>
      <c r="B109" s="209" t="s">
        <v>192</v>
      </c>
      <c r="C109" s="378"/>
      <c r="D109" s="210">
        <v>636000000</v>
      </c>
      <c r="E109" s="210">
        <v>636000000</v>
      </c>
    </row>
    <row r="110" spans="1:6" ht="21" customHeight="1">
      <c r="A110" s="209" t="s">
        <v>193</v>
      </c>
      <c r="B110" s="209" t="s">
        <v>194</v>
      </c>
      <c r="C110" s="378"/>
      <c r="D110" s="210"/>
      <c r="E110" s="210"/>
    </row>
    <row r="111" spans="1:6" ht="21" customHeight="1">
      <c r="A111" s="209" t="s">
        <v>195</v>
      </c>
      <c r="B111" s="209" t="s">
        <v>196</v>
      </c>
      <c r="C111" s="378"/>
      <c r="D111" s="210">
        <v>-18825602928</v>
      </c>
      <c r="E111" s="210">
        <v>-25127130376</v>
      </c>
      <c r="F111" s="351"/>
    </row>
    <row r="112" spans="1:6" ht="21" customHeight="1">
      <c r="A112" s="209" t="s">
        <v>197</v>
      </c>
      <c r="B112" s="209" t="s">
        <v>198</v>
      </c>
      <c r="C112" s="378"/>
      <c r="D112" s="210"/>
      <c r="E112" s="210"/>
    </row>
    <row r="113" spans="1:8" ht="21" customHeight="1">
      <c r="A113" s="209" t="s">
        <v>199</v>
      </c>
      <c r="B113" s="209" t="s">
        <v>200</v>
      </c>
      <c r="C113" s="378"/>
      <c r="D113" s="210">
        <v>0</v>
      </c>
      <c r="E113" s="210">
        <v>0</v>
      </c>
    </row>
    <row r="114" spans="1:8" ht="21" customHeight="1">
      <c r="A114" s="209" t="s">
        <v>201</v>
      </c>
      <c r="B114" s="209" t="s">
        <v>202</v>
      </c>
      <c r="C114" s="378"/>
      <c r="D114" s="210">
        <v>0</v>
      </c>
      <c r="E114" s="210">
        <v>0</v>
      </c>
    </row>
    <row r="115" spans="1:8" ht="21" customHeight="1">
      <c r="A115" s="207" t="s">
        <v>203</v>
      </c>
      <c r="B115" s="207" t="s">
        <v>204</v>
      </c>
      <c r="C115" s="378"/>
      <c r="D115" s="208">
        <f>+D101+D71</f>
        <v>192435272408</v>
      </c>
      <c r="E115" s="208">
        <f>+E101+E71</f>
        <v>129337880485</v>
      </c>
      <c r="F115" s="351"/>
      <c r="G115" s="351"/>
      <c r="H115" s="351"/>
    </row>
    <row r="116" spans="1:8" ht="21" customHeight="1">
      <c r="A116" s="207" t="s">
        <v>205</v>
      </c>
      <c r="B116" s="207"/>
      <c r="C116" s="378"/>
      <c r="D116" s="208">
        <v>0</v>
      </c>
      <c r="E116" s="208">
        <v>0</v>
      </c>
    </row>
    <row r="117" spans="1:8" ht="21" hidden="1" customHeight="1">
      <c r="A117" s="209" t="s">
        <v>206</v>
      </c>
      <c r="B117" s="209" t="s">
        <v>207</v>
      </c>
      <c r="C117" s="378"/>
      <c r="D117" s="210">
        <v>0</v>
      </c>
      <c r="E117" s="210">
        <v>0</v>
      </c>
    </row>
    <row r="118" spans="1:8" ht="21" hidden="1" customHeight="1">
      <c r="A118" s="209" t="s">
        <v>208</v>
      </c>
      <c r="B118" s="209" t="s">
        <v>209</v>
      </c>
      <c r="C118" s="378"/>
      <c r="D118" s="210">
        <v>0</v>
      </c>
      <c r="E118" s="210">
        <v>0</v>
      </c>
    </row>
    <row r="119" spans="1:8" ht="21" hidden="1" customHeight="1">
      <c r="A119" s="209" t="s">
        <v>210</v>
      </c>
      <c r="B119" s="209" t="s">
        <v>211</v>
      </c>
      <c r="C119" s="378"/>
      <c r="D119" s="210">
        <v>0</v>
      </c>
      <c r="E119" s="210">
        <v>0</v>
      </c>
    </row>
    <row r="120" spans="1:8" ht="21" hidden="1" customHeight="1">
      <c r="A120" s="209" t="s">
        <v>212</v>
      </c>
      <c r="B120" s="209" t="s">
        <v>213</v>
      </c>
      <c r="C120" s="378"/>
      <c r="D120" s="210">
        <v>0</v>
      </c>
      <c r="E120" s="210">
        <v>0</v>
      </c>
    </row>
    <row r="121" spans="1:8" ht="21" hidden="1" customHeight="1">
      <c r="A121" s="209" t="s">
        <v>214</v>
      </c>
      <c r="B121" s="209" t="s">
        <v>215</v>
      </c>
      <c r="C121" s="378"/>
      <c r="D121" s="210">
        <v>0</v>
      </c>
      <c r="E121" s="210">
        <v>0</v>
      </c>
    </row>
    <row r="122" spans="1:8" ht="21" customHeight="1">
      <c r="A122" s="207" t="s">
        <v>216</v>
      </c>
      <c r="B122" s="207" t="s">
        <v>217</v>
      </c>
      <c r="C122" s="378"/>
      <c r="D122" s="208">
        <f>D123+D133+D138+D143+D153</f>
        <v>1371497140000</v>
      </c>
      <c r="E122" s="208">
        <f>E123+E133+E138+E143+E153</f>
        <v>371204450000</v>
      </c>
      <c r="F122" s="398"/>
      <c r="G122" s="351"/>
    </row>
    <row r="123" spans="1:8" ht="21" customHeight="1">
      <c r="A123" s="207" t="s">
        <v>218</v>
      </c>
      <c r="B123" s="207" t="s">
        <v>219</v>
      </c>
      <c r="C123" s="378"/>
      <c r="D123" s="208">
        <f>+D125+D124</f>
        <v>890496560000</v>
      </c>
      <c r="E123" s="208">
        <f>+E125</f>
        <v>338408970000</v>
      </c>
    </row>
    <row r="124" spans="1:8" ht="21" customHeight="1">
      <c r="A124" s="209" t="s">
        <v>220</v>
      </c>
      <c r="B124" s="209" t="s">
        <v>221</v>
      </c>
      <c r="C124" s="378"/>
      <c r="D124" s="210">
        <v>458850000</v>
      </c>
      <c r="E124" s="210">
        <v>0</v>
      </c>
    </row>
    <row r="125" spans="1:8" ht="21" customHeight="1">
      <c r="A125" s="209" t="s">
        <v>222</v>
      </c>
      <c r="B125" s="209" t="s">
        <v>223</v>
      </c>
      <c r="C125" s="378"/>
      <c r="D125" s="208">
        <v>890037710000</v>
      </c>
      <c r="E125" s="208">
        <v>338408970000</v>
      </c>
    </row>
    <row r="126" spans="1:8" ht="21" hidden="1" customHeight="1">
      <c r="A126" s="209" t="s">
        <v>224</v>
      </c>
      <c r="B126" s="209" t="s">
        <v>225</v>
      </c>
      <c r="C126" s="378"/>
      <c r="D126" s="210">
        <v>0</v>
      </c>
      <c r="E126" s="210">
        <v>0</v>
      </c>
    </row>
    <row r="127" spans="1:8" ht="21" hidden="1" customHeight="1">
      <c r="A127" s="209" t="s">
        <v>226</v>
      </c>
      <c r="B127" s="209" t="s">
        <v>227</v>
      </c>
      <c r="C127" s="378"/>
      <c r="D127" s="210">
        <v>0</v>
      </c>
      <c r="E127" s="210">
        <v>0</v>
      </c>
    </row>
    <row r="128" spans="1:8" ht="21" hidden="1" customHeight="1">
      <c r="A128" s="207" t="s">
        <v>228</v>
      </c>
      <c r="B128" s="207" t="s">
        <v>229</v>
      </c>
      <c r="C128" s="378"/>
      <c r="D128" s="208">
        <v>0</v>
      </c>
      <c r="E128" s="208">
        <v>0</v>
      </c>
    </row>
    <row r="129" spans="1:5" ht="21" hidden="1" customHeight="1">
      <c r="A129" s="209" t="s">
        <v>230</v>
      </c>
      <c r="B129" s="209" t="s">
        <v>231</v>
      </c>
      <c r="C129" s="378"/>
      <c r="D129" s="210">
        <v>0</v>
      </c>
      <c r="E129" s="208">
        <v>0</v>
      </c>
    </row>
    <row r="130" spans="1:5" ht="21" hidden="1" customHeight="1">
      <c r="A130" s="209" t="s">
        <v>232</v>
      </c>
      <c r="B130" s="209" t="s">
        <v>233</v>
      </c>
      <c r="C130" s="378"/>
      <c r="D130" s="210">
        <v>0</v>
      </c>
      <c r="E130" s="208">
        <v>0</v>
      </c>
    </row>
    <row r="131" spans="1:5" ht="21" hidden="1" customHeight="1">
      <c r="A131" s="209" t="s">
        <v>234</v>
      </c>
      <c r="B131" s="209" t="s">
        <v>235</v>
      </c>
      <c r="C131" s="378"/>
      <c r="D131" s="210">
        <v>0</v>
      </c>
      <c r="E131" s="208">
        <v>0</v>
      </c>
    </row>
    <row r="132" spans="1:5" ht="21" hidden="1" customHeight="1">
      <c r="A132" s="209" t="s">
        <v>236</v>
      </c>
      <c r="B132" s="209" t="s">
        <v>237</v>
      </c>
      <c r="C132" s="378"/>
      <c r="D132" s="210">
        <v>0</v>
      </c>
      <c r="E132" s="208">
        <v>0</v>
      </c>
    </row>
    <row r="133" spans="1:5" ht="21" customHeight="1">
      <c r="A133" s="207" t="s">
        <v>238</v>
      </c>
      <c r="B133" s="207" t="s">
        <v>239</v>
      </c>
      <c r="C133" s="378"/>
      <c r="D133" s="208">
        <f>D135</f>
        <v>0</v>
      </c>
      <c r="E133" s="208">
        <f>E135</f>
        <v>3398130000</v>
      </c>
    </row>
    <row r="134" spans="1:5" ht="21" hidden="1" customHeight="1">
      <c r="A134" s="209" t="s">
        <v>240</v>
      </c>
      <c r="B134" s="209" t="s">
        <v>241</v>
      </c>
      <c r="C134" s="378"/>
      <c r="D134" s="210">
        <v>0</v>
      </c>
      <c r="E134" s="208">
        <v>0</v>
      </c>
    </row>
    <row r="135" spans="1:5" ht="21" customHeight="1">
      <c r="A135" s="209" t="s">
        <v>242</v>
      </c>
      <c r="B135" s="209" t="s">
        <v>243</v>
      </c>
      <c r="C135" s="378"/>
      <c r="D135" s="210"/>
      <c r="E135" s="210">
        <v>3398130000</v>
      </c>
    </row>
    <row r="136" spans="1:5" ht="21" hidden="1" customHeight="1">
      <c r="A136" s="209" t="s">
        <v>244</v>
      </c>
      <c r="B136" s="209" t="s">
        <v>245</v>
      </c>
      <c r="C136" s="378"/>
      <c r="D136" s="210">
        <v>0</v>
      </c>
      <c r="E136" s="208">
        <v>0</v>
      </c>
    </row>
    <row r="137" spans="1:5" ht="21" hidden="1" customHeight="1">
      <c r="A137" s="209" t="s">
        <v>246</v>
      </c>
      <c r="B137" s="209" t="s">
        <v>247</v>
      </c>
      <c r="C137" s="378"/>
      <c r="D137" s="210">
        <v>0</v>
      </c>
      <c r="E137" s="208">
        <v>0</v>
      </c>
    </row>
    <row r="138" spans="1:5" ht="21" customHeight="1">
      <c r="A138" s="207" t="s">
        <v>248</v>
      </c>
      <c r="B138" s="207" t="s">
        <v>249</v>
      </c>
      <c r="C138" s="378"/>
      <c r="D138" s="208">
        <f>D140</f>
        <v>35475350000</v>
      </c>
      <c r="E138" s="208">
        <f>E140</f>
        <v>4065350000</v>
      </c>
    </row>
    <row r="139" spans="1:5" ht="21" hidden="1" customHeight="1">
      <c r="A139" s="209" t="s">
        <v>250</v>
      </c>
      <c r="B139" s="209" t="s">
        <v>251</v>
      </c>
      <c r="C139" s="378"/>
      <c r="D139" s="210">
        <v>0</v>
      </c>
      <c r="E139" s="208">
        <v>0</v>
      </c>
    </row>
    <row r="140" spans="1:5" ht="21" customHeight="1">
      <c r="A140" s="209" t="s">
        <v>252</v>
      </c>
      <c r="B140" s="209" t="s">
        <v>253</v>
      </c>
      <c r="C140" s="378"/>
      <c r="D140" s="210">
        <v>35475350000</v>
      </c>
      <c r="E140" s="210">
        <v>4065350000</v>
      </c>
    </row>
    <row r="141" spans="1:5" ht="21" hidden="1" customHeight="1">
      <c r="A141" s="209" t="s">
        <v>254</v>
      </c>
      <c r="B141" s="209" t="s">
        <v>255</v>
      </c>
      <c r="C141" s="378"/>
      <c r="D141" s="210">
        <v>0</v>
      </c>
      <c r="E141" s="208">
        <v>0</v>
      </c>
    </row>
    <row r="142" spans="1:5" ht="21" hidden="1" customHeight="1">
      <c r="A142" s="209" t="s">
        <v>256</v>
      </c>
      <c r="B142" s="209" t="s">
        <v>257</v>
      </c>
      <c r="C142" s="378"/>
      <c r="D142" s="210">
        <v>0</v>
      </c>
      <c r="E142" s="208">
        <v>0</v>
      </c>
    </row>
    <row r="143" spans="1:5" ht="21" customHeight="1">
      <c r="A143" s="207" t="s">
        <v>258</v>
      </c>
      <c r="B143" s="207" t="s">
        <v>259</v>
      </c>
      <c r="C143" s="378"/>
      <c r="D143" s="208">
        <f>D145</f>
        <v>13314900000</v>
      </c>
      <c r="E143" s="208">
        <f>E145</f>
        <v>24535800000</v>
      </c>
    </row>
    <row r="144" spans="1:5" ht="21" hidden="1" customHeight="1">
      <c r="A144" s="209" t="s">
        <v>260</v>
      </c>
      <c r="B144" s="209" t="s">
        <v>261</v>
      </c>
      <c r="C144" s="378"/>
      <c r="D144" s="210">
        <v>0</v>
      </c>
      <c r="E144" s="208">
        <v>0</v>
      </c>
    </row>
    <row r="145" spans="1:5" ht="21" customHeight="1">
      <c r="A145" s="209" t="s">
        <v>262</v>
      </c>
      <c r="B145" s="209" t="s">
        <v>263</v>
      </c>
      <c r="C145" s="378"/>
      <c r="D145" s="210">
        <v>13314900000</v>
      </c>
      <c r="E145" s="210">
        <v>24535800000</v>
      </c>
    </row>
    <row r="146" spans="1:5" ht="21" hidden="1" customHeight="1">
      <c r="A146" s="209" t="s">
        <v>264</v>
      </c>
      <c r="B146" s="209" t="s">
        <v>265</v>
      </c>
      <c r="C146" s="378"/>
      <c r="D146" s="210">
        <v>0</v>
      </c>
      <c r="E146" s="208">
        <v>0</v>
      </c>
    </row>
    <row r="147" spans="1:5" ht="21" hidden="1" customHeight="1">
      <c r="A147" s="209" t="s">
        <v>266</v>
      </c>
      <c r="B147" s="209" t="s">
        <v>267</v>
      </c>
      <c r="C147" s="378"/>
      <c r="D147" s="210">
        <v>0</v>
      </c>
      <c r="E147" s="208">
        <v>0</v>
      </c>
    </row>
    <row r="148" spans="1:5" ht="21" hidden="1" customHeight="1">
      <c r="A148" s="207" t="s">
        <v>268</v>
      </c>
      <c r="B148" s="207" t="s">
        <v>269</v>
      </c>
      <c r="C148" s="378"/>
      <c r="D148" s="208">
        <v>0</v>
      </c>
      <c r="E148" s="208">
        <v>0</v>
      </c>
    </row>
    <row r="149" spans="1:5" ht="21" hidden="1" customHeight="1">
      <c r="A149" s="209" t="s">
        <v>270</v>
      </c>
      <c r="B149" s="209" t="s">
        <v>271</v>
      </c>
      <c r="C149" s="378"/>
      <c r="D149" s="210">
        <v>0</v>
      </c>
      <c r="E149" s="208">
        <v>0</v>
      </c>
    </row>
    <row r="150" spans="1:5" ht="21" hidden="1" customHeight="1">
      <c r="A150" s="209" t="s">
        <v>272</v>
      </c>
      <c r="B150" s="209" t="s">
        <v>273</v>
      </c>
      <c r="C150" s="378"/>
      <c r="D150" s="210">
        <v>0</v>
      </c>
      <c r="E150" s="208">
        <v>0</v>
      </c>
    </row>
    <row r="151" spans="1:5" ht="21" hidden="1" customHeight="1">
      <c r="A151" s="209" t="s">
        <v>274</v>
      </c>
      <c r="B151" s="209" t="s">
        <v>275</v>
      </c>
      <c r="C151" s="378"/>
      <c r="D151" s="210">
        <v>0</v>
      </c>
      <c r="E151" s="208">
        <v>0</v>
      </c>
    </row>
    <row r="152" spans="1:5" ht="21" hidden="1" customHeight="1">
      <c r="A152" s="209" t="s">
        <v>276</v>
      </c>
      <c r="B152" s="209" t="s">
        <v>277</v>
      </c>
      <c r="C152" s="378"/>
      <c r="D152" s="210">
        <v>0</v>
      </c>
      <c r="E152" s="208">
        <v>0</v>
      </c>
    </row>
    <row r="153" spans="1:5" ht="21" customHeight="1">
      <c r="A153" s="207" t="s">
        <v>278</v>
      </c>
      <c r="B153" s="207" t="s">
        <v>279</v>
      </c>
      <c r="C153" s="378"/>
      <c r="D153" s="208">
        <f>D155</f>
        <v>432210330000</v>
      </c>
      <c r="E153" s="208">
        <f>E155</f>
        <v>796200000</v>
      </c>
    </row>
    <row r="154" spans="1:5" ht="21" customHeight="1">
      <c r="A154" s="209" t="s">
        <v>280</v>
      </c>
      <c r="B154" s="209" t="s">
        <v>281</v>
      </c>
      <c r="C154" s="378"/>
      <c r="D154" s="210">
        <v>0</v>
      </c>
      <c r="E154" s="208">
        <v>0</v>
      </c>
    </row>
    <row r="155" spans="1:5" ht="21" customHeight="1">
      <c r="A155" s="209" t="s">
        <v>282</v>
      </c>
      <c r="B155" s="209" t="s">
        <v>283</v>
      </c>
      <c r="C155" s="378"/>
      <c r="D155" s="210">
        <v>432210330000</v>
      </c>
      <c r="E155" s="210">
        <v>796200000</v>
      </c>
    </row>
    <row r="156" spans="1:5" ht="21" hidden="1" customHeight="1">
      <c r="A156" s="209" t="s">
        <v>284</v>
      </c>
      <c r="B156" s="209" t="s">
        <v>285</v>
      </c>
      <c r="C156" s="378"/>
      <c r="D156" s="210">
        <v>0</v>
      </c>
      <c r="E156" s="208">
        <v>0</v>
      </c>
    </row>
    <row r="157" spans="1:5" ht="21" hidden="1" customHeight="1">
      <c r="A157" s="209" t="s">
        <v>286</v>
      </c>
      <c r="B157" s="209" t="s">
        <v>287</v>
      </c>
      <c r="C157" s="378"/>
      <c r="D157" s="210">
        <v>0</v>
      </c>
      <c r="E157" s="208">
        <v>0</v>
      </c>
    </row>
    <row r="158" spans="1:5" ht="21" hidden="1" customHeight="1">
      <c r="A158" s="207" t="s">
        <v>288</v>
      </c>
      <c r="B158" s="207" t="s">
        <v>289</v>
      </c>
      <c r="C158" s="378"/>
      <c r="D158" s="208">
        <v>0</v>
      </c>
      <c r="E158" s="208">
        <v>0</v>
      </c>
    </row>
    <row r="159" spans="1:5" ht="21" hidden="1" customHeight="1">
      <c r="A159" s="209" t="s">
        <v>290</v>
      </c>
      <c r="B159" s="209" t="s">
        <v>291</v>
      </c>
      <c r="C159" s="378"/>
      <c r="D159" s="210">
        <v>0</v>
      </c>
      <c r="E159" s="208">
        <v>0</v>
      </c>
    </row>
    <row r="160" spans="1:5" ht="21" hidden="1" customHeight="1">
      <c r="A160" s="209" t="s">
        <v>292</v>
      </c>
      <c r="B160" s="209" t="s">
        <v>293</v>
      </c>
      <c r="C160" s="378"/>
      <c r="D160" s="210">
        <v>0</v>
      </c>
      <c r="E160" s="210">
        <v>0</v>
      </c>
    </row>
    <row r="161" spans="1:6" ht="21" hidden="1" customHeight="1">
      <c r="A161" s="209" t="s">
        <v>294</v>
      </c>
      <c r="B161" s="209" t="s">
        <v>295</v>
      </c>
      <c r="C161" s="378"/>
      <c r="D161" s="210">
        <v>0</v>
      </c>
      <c r="E161" s="210">
        <v>0</v>
      </c>
    </row>
    <row r="162" spans="1:6" ht="21" hidden="1" customHeight="1">
      <c r="A162" s="209" t="s">
        <v>296</v>
      </c>
      <c r="B162" s="209" t="s">
        <v>297</v>
      </c>
      <c r="C162" s="378"/>
      <c r="D162" s="210">
        <v>0</v>
      </c>
      <c r="E162" s="210">
        <v>0</v>
      </c>
    </row>
    <row r="163" spans="1:6" ht="21" hidden="1" customHeight="1">
      <c r="A163" s="209" t="s">
        <v>298</v>
      </c>
      <c r="B163" s="209" t="s">
        <v>299</v>
      </c>
      <c r="C163" s="378"/>
      <c r="D163" s="210">
        <v>0</v>
      </c>
      <c r="E163" s="210">
        <v>0</v>
      </c>
    </row>
    <row r="164" spans="1:6" ht="21" customHeight="1">
      <c r="A164" s="207" t="s">
        <v>300</v>
      </c>
      <c r="B164" s="207" t="s">
        <v>301</v>
      </c>
      <c r="C164" s="378"/>
      <c r="D164" s="208">
        <f>D165</f>
        <v>20690000000</v>
      </c>
      <c r="E164" s="208">
        <v>0</v>
      </c>
    </row>
    <row r="165" spans="1:6" ht="21" customHeight="1">
      <c r="A165" s="207" t="s">
        <v>302</v>
      </c>
      <c r="B165" s="207" t="s">
        <v>303</v>
      </c>
      <c r="C165" s="378"/>
      <c r="D165" s="210">
        <f>D166</f>
        <v>20690000000</v>
      </c>
      <c r="E165" s="208">
        <v>0</v>
      </c>
    </row>
    <row r="166" spans="1:6" ht="21" customHeight="1">
      <c r="A166" s="209" t="s">
        <v>304</v>
      </c>
      <c r="B166" s="209" t="s">
        <v>305</v>
      </c>
      <c r="C166" s="378"/>
      <c r="D166" s="210">
        <v>20690000000</v>
      </c>
      <c r="E166" s="210">
        <v>0</v>
      </c>
      <c r="F166" s="351"/>
    </row>
    <row r="167" spans="1:6" ht="21" hidden="1" customHeight="1">
      <c r="A167" s="209" t="s">
        <v>306</v>
      </c>
      <c r="B167" s="209" t="s">
        <v>307</v>
      </c>
      <c r="C167" s="378"/>
      <c r="D167" s="210">
        <v>0</v>
      </c>
      <c r="E167" s="210">
        <v>0</v>
      </c>
    </row>
    <row r="168" spans="1:6" ht="21" hidden="1" customHeight="1">
      <c r="A168" s="209" t="s">
        <v>308</v>
      </c>
      <c r="B168" s="209" t="s">
        <v>309</v>
      </c>
      <c r="C168" s="378"/>
      <c r="D168" s="210">
        <v>0</v>
      </c>
      <c r="E168" s="210">
        <v>0</v>
      </c>
    </row>
    <row r="169" spans="1:6" ht="21" hidden="1" customHeight="1">
      <c r="A169" s="209" t="s">
        <v>310</v>
      </c>
      <c r="B169" s="209" t="s">
        <v>311</v>
      </c>
      <c r="C169" s="378"/>
      <c r="D169" s="210">
        <v>0</v>
      </c>
      <c r="E169" s="210">
        <v>0</v>
      </c>
    </row>
    <row r="170" spans="1:6" ht="21" hidden="1" customHeight="1">
      <c r="A170" s="207" t="s">
        <v>312</v>
      </c>
      <c r="B170" s="207" t="s">
        <v>313</v>
      </c>
      <c r="C170" s="378"/>
      <c r="D170" s="208">
        <v>0</v>
      </c>
      <c r="E170" s="208">
        <v>0</v>
      </c>
    </row>
    <row r="171" spans="1:6" ht="21" hidden="1" customHeight="1">
      <c r="A171" s="209" t="s">
        <v>314</v>
      </c>
      <c r="B171" s="209" t="s">
        <v>315</v>
      </c>
      <c r="C171" s="378"/>
      <c r="D171" s="210">
        <v>0</v>
      </c>
      <c r="E171" s="210">
        <v>0</v>
      </c>
    </row>
    <row r="172" spans="1:6" ht="21" hidden="1" customHeight="1">
      <c r="A172" s="209" t="s">
        <v>316</v>
      </c>
      <c r="B172" s="209" t="s">
        <v>317</v>
      </c>
      <c r="C172" s="378"/>
      <c r="D172" s="210">
        <v>0</v>
      </c>
      <c r="E172" s="210">
        <v>0</v>
      </c>
    </row>
    <row r="173" spans="1:6" ht="21" hidden="1" customHeight="1">
      <c r="A173" s="209" t="s">
        <v>318</v>
      </c>
      <c r="B173" s="209" t="s">
        <v>319</v>
      </c>
      <c r="C173" s="378"/>
      <c r="D173" s="210">
        <v>0</v>
      </c>
      <c r="E173" s="210">
        <v>0</v>
      </c>
    </row>
    <row r="174" spans="1:6" ht="21" hidden="1" customHeight="1">
      <c r="A174" s="209" t="s">
        <v>320</v>
      </c>
      <c r="B174" s="209" t="s">
        <v>321</v>
      </c>
      <c r="C174" s="378"/>
      <c r="D174" s="210">
        <v>0</v>
      </c>
      <c r="E174" s="210">
        <v>0</v>
      </c>
    </row>
    <row r="175" spans="1:6" ht="21" hidden="1" customHeight="1">
      <c r="A175" s="207" t="s">
        <v>322</v>
      </c>
      <c r="B175" s="207" t="s">
        <v>323</v>
      </c>
      <c r="C175" s="378"/>
      <c r="D175" s="208">
        <v>0</v>
      </c>
      <c r="E175" s="208">
        <v>0</v>
      </c>
    </row>
    <row r="176" spans="1:6" ht="21" hidden="1" customHeight="1">
      <c r="A176" s="209" t="s">
        <v>324</v>
      </c>
      <c r="B176" s="209" t="s">
        <v>325</v>
      </c>
      <c r="C176" s="378"/>
      <c r="D176" s="210">
        <v>0</v>
      </c>
      <c r="E176" s="210">
        <v>0</v>
      </c>
    </row>
    <row r="177" spans="1:5" ht="21" hidden="1" customHeight="1">
      <c r="A177" s="209" t="s">
        <v>326</v>
      </c>
      <c r="B177" s="209" t="s">
        <v>327</v>
      </c>
      <c r="C177" s="378"/>
      <c r="D177" s="210">
        <v>0</v>
      </c>
      <c r="E177" s="210">
        <v>0</v>
      </c>
    </row>
    <row r="178" spans="1:5" ht="21" hidden="1" customHeight="1">
      <c r="A178" s="209" t="s">
        <v>328</v>
      </c>
      <c r="B178" s="209" t="s">
        <v>329</v>
      </c>
      <c r="C178" s="378"/>
      <c r="D178" s="210">
        <v>0</v>
      </c>
      <c r="E178" s="210">
        <v>0</v>
      </c>
    </row>
    <row r="179" spans="1:5" ht="21" hidden="1" customHeight="1">
      <c r="A179" s="209" t="s">
        <v>330</v>
      </c>
      <c r="B179" s="209" t="s">
        <v>331</v>
      </c>
      <c r="C179" s="378"/>
      <c r="D179" s="210">
        <v>0</v>
      </c>
      <c r="E179" s="210">
        <v>0</v>
      </c>
    </row>
    <row r="180" spans="1:5" ht="21" hidden="1" customHeight="1">
      <c r="A180" s="207" t="s">
        <v>332</v>
      </c>
      <c r="B180" s="207" t="s">
        <v>333</v>
      </c>
      <c r="C180" s="378"/>
      <c r="D180" s="208">
        <v>0</v>
      </c>
      <c r="E180" s="208">
        <v>0</v>
      </c>
    </row>
    <row r="181" spans="1:5" ht="21" hidden="1" customHeight="1">
      <c r="A181" s="209" t="s">
        <v>334</v>
      </c>
      <c r="B181" s="209" t="s">
        <v>335</v>
      </c>
      <c r="C181" s="378"/>
      <c r="D181" s="210">
        <v>0</v>
      </c>
      <c r="E181" s="210">
        <v>0</v>
      </c>
    </row>
    <row r="182" spans="1:5" ht="21" hidden="1" customHeight="1">
      <c r="A182" s="209" t="s">
        <v>336</v>
      </c>
      <c r="B182" s="209" t="s">
        <v>337</v>
      </c>
      <c r="C182" s="378"/>
      <c r="D182" s="210">
        <v>0</v>
      </c>
      <c r="E182" s="210">
        <v>0</v>
      </c>
    </row>
    <row r="183" spans="1:5" ht="21" hidden="1" customHeight="1">
      <c r="A183" s="209" t="s">
        <v>338</v>
      </c>
      <c r="B183" s="209" t="s">
        <v>339</v>
      </c>
      <c r="C183" s="378"/>
      <c r="D183" s="210">
        <v>0</v>
      </c>
      <c r="E183" s="210">
        <v>0</v>
      </c>
    </row>
    <row r="184" spans="1:5" ht="21" hidden="1" customHeight="1">
      <c r="A184" s="209" t="s">
        <v>340</v>
      </c>
      <c r="B184" s="209" t="s">
        <v>341</v>
      </c>
      <c r="C184" s="378"/>
      <c r="D184" s="210">
        <v>0</v>
      </c>
      <c r="E184" s="210">
        <v>0</v>
      </c>
    </row>
    <row r="185" spans="1:5" ht="21" hidden="1" customHeight="1">
      <c r="A185" s="207" t="s">
        <v>342</v>
      </c>
      <c r="B185" s="207" t="s">
        <v>343</v>
      </c>
      <c r="C185" s="378"/>
      <c r="D185" s="208">
        <v>0</v>
      </c>
      <c r="E185" s="208">
        <v>0</v>
      </c>
    </row>
    <row r="186" spans="1:5" ht="21" hidden="1" customHeight="1">
      <c r="A186" s="209" t="s">
        <v>344</v>
      </c>
      <c r="B186" s="209" t="s">
        <v>345</v>
      </c>
      <c r="C186" s="378"/>
      <c r="D186" s="210">
        <v>0</v>
      </c>
      <c r="E186" s="210">
        <v>0</v>
      </c>
    </row>
    <row r="187" spans="1:5" ht="21" hidden="1" customHeight="1">
      <c r="A187" s="209" t="s">
        <v>346</v>
      </c>
      <c r="B187" s="209" t="s">
        <v>347</v>
      </c>
      <c r="C187" s="378"/>
      <c r="D187" s="210">
        <v>0</v>
      </c>
      <c r="E187" s="210">
        <v>0</v>
      </c>
    </row>
    <row r="188" spans="1:5" ht="21" hidden="1" customHeight="1">
      <c r="A188" s="209" t="s">
        <v>348</v>
      </c>
      <c r="B188" s="209" t="s">
        <v>349</v>
      </c>
      <c r="C188" s="378"/>
      <c r="D188" s="210">
        <v>0</v>
      </c>
      <c r="E188" s="210">
        <v>0</v>
      </c>
    </row>
    <row r="189" spans="1:5" ht="21" hidden="1" customHeight="1">
      <c r="A189" s="209" t="s">
        <v>350</v>
      </c>
      <c r="B189" s="209" t="s">
        <v>351</v>
      </c>
      <c r="C189" s="378"/>
      <c r="D189" s="210">
        <v>0</v>
      </c>
      <c r="E189" s="210">
        <v>0</v>
      </c>
    </row>
    <row r="190" spans="1:5" ht="21" hidden="1" customHeight="1">
      <c r="A190" s="207" t="s">
        <v>352</v>
      </c>
      <c r="B190" s="207" t="s">
        <v>353</v>
      </c>
      <c r="C190" s="378"/>
      <c r="D190" s="208">
        <v>0</v>
      </c>
      <c r="E190" s="208">
        <v>0</v>
      </c>
    </row>
    <row r="191" spans="1:5" ht="21" hidden="1" customHeight="1">
      <c r="A191" s="209" t="s">
        <v>354</v>
      </c>
      <c r="B191" s="209" t="s">
        <v>355</v>
      </c>
      <c r="C191" s="378"/>
      <c r="D191" s="210">
        <v>0</v>
      </c>
      <c r="E191" s="210">
        <v>0</v>
      </c>
    </row>
    <row r="192" spans="1:5" ht="21" hidden="1" customHeight="1">
      <c r="A192" s="209" t="s">
        <v>356</v>
      </c>
      <c r="B192" s="209" t="s">
        <v>357</v>
      </c>
      <c r="C192" s="378"/>
      <c r="D192" s="210">
        <v>0</v>
      </c>
      <c r="E192" s="210">
        <v>0</v>
      </c>
    </row>
    <row r="193" spans="1:7" ht="21" hidden="1" customHeight="1">
      <c r="A193" s="209" t="s">
        <v>358</v>
      </c>
      <c r="B193" s="209" t="s">
        <v>359</v>
      </c>
      <c r="C193" s="378"/>
      <c r="D193" s="210">
        <v>0</v>
      </c>
      <c r="E193" s="210">
        <v>0</v>
      </c>
    </row>
    <row r="194" spans="1:7" ht="21" hidden="1" customHeight="1">
      <c r="A194" s="209" t="s">
        <v>360</v>
      </c>
      <c r="B194" s="209" t="s">
        <v>361</v>
      </c>
      <c r="C194" s="378"/>
      <c r="D194" s="210">
        <v>0</v>
      </c>
      <c r="E194" s="210">
        <v>0</v>
      </c>
    </row>
    <row r="195" spans="1:7" ht="21" hidden="1" customHeight="1">
      <c r="A195" s="209" t="s">
        <v>362</v>
      </c>
      <c r="B195" s="209" t="s">
        <v>363</v>
      </c>
      <c r="C195" s="378"/>
      <c r="D195" s="210">
        <v>0</v>
      </c>
      <c r="E195" s="210">
        <v>0</v>
      </c>
    </row>
    <row r="196" spans="1:7" ht="21" hidden="1" customHeight="1">
      <c r="A196" s="209" t="s">
        <v>364</v>
      </c>
      <c r="B196" s="209" t="s">
        <v>365</v>
      </c>
      <c r="C196" s="378"/>
      <c r="D196" s="210">
        <v>0</v>
      </c>
      <c r="E196" s="210">
        <v>0</v>
      </c>
    </row>
    <row r="197" spans="1:7" ht="21" hidden="1" customHeight="1">
      <c r="A197" s="209" t="s">
        <v>366</v>
      </c>
      <c r="B197" s="209" t="s">
        <v>367</v>
      </c>
      <c r="C197" s="378"/>
      <c r="D197" s="210">
        <v>0</v>
      </c>
      <c r="E197" s="210">
        <v>0</v>
      </c>
    </row>
    <row r="198" spans="1:7" ht="21" hidden="1" customHeight="1">
      <c r="A198" s="209" t="s">
        <v>368</v>
      </c>
      <c r="B198" s="209" t="s">
        <v>369</v>
      </c>
      <c r="C198" s="378"/>
      <c r="D198" s="210">
        <v>0</v>
      </c>
      <c r="E198" s="210">
        <v>0</v>
      </c>
    </row>
    <row r="199" spans="1:7" ht="24.75" customHeight="1">
      <c r="A199" s="2"/>
      <c r="B199" s="2"/>
      <c r="D199" s="2"/>
      <c r="E199" s="3" t="s">
        <v>895</v>
      </c>
    </row>
    <row r="200" spans="1:7" ht="24.75" customHeight="1">
      <c r="A200" s="177" t="s">
        <v>552</v>
      </c>
      <c r="B200" s="182" t="str">
        <f>[1]Menu!$A$13</f>
        <v>Kế toán trưởng</v>
      </c>
      <c r="C200" s="355"/>
      <c r="D200" s="403" t="s">
        <v>446</v>
      </c>
      <c r="E200" s="403"/>
      <c r="F200" s="178"/>
      <c r="G200" s="97"/>
    </row>
    <row r="201" spans="1:7" ht="24.75" customHeight="1">
      <c r="A201" s="80"/>
      <c r="B201" s="80"/>
      <c r="C201" s="354"/>
      <c r="D201" s="80"/>
      <c r="E201" s="80"/>
      <c r="F201" s="80"/>
      <c r="G201" s="80"/>
    </row>
    <row r="202" spans="1:7" ht="24.75" customHeight="1">
      <c r="A202" s="181" t="s">
        <v>605</v>
      </c>
      <c r="B202" s="344" t="s">
        <v>605</v>
      </c>
      <c r="C202" s="354"/>
      <c r="D202" s="404" t="s">
        <v>492</v>
      </c>
      <c r="E202" s="404"/>
      <c r="F202" s="180"/>
      <c r="G202" s="80"/>
    </row>
    <row r="203" spans="1:7" ht="18" customHeight="1">
      <c r="A203" s="178" t="s">
        <v>822</v>
      </c>
      <c r="B203" s="178" t="s">
        <v>676</v>
      </c>
      <c r="C203" s="355"/>
      <c r="D203" s="405" t="s">
        <v>805</v>
      </c>
      <c r="E203" s="405"/>
      <c r="F203" s="179"/>
      <c r="G203" s="97"/>
    </row>
  </sheetData>
  <mergeCells count="7">
    <mergeCell ref="A4:B4"/>
    <mergeCell ref="C4:D4"/>
    <mergeCell ref="D200:E200"/>
    <mergeCell ref="D202:E202"/>
    <mergeCell ref="D203:E203"/>
    <mergeCell ref="A5:E5"/>
    <mergeCell ref="A6:E6"/>
  </mergeCells>
  <phoneticPr fontId="0" type="noConversion"/>
  <pageMargins left="0.55000000000000004" right="0.16" top="0.4" bottom="0.56000000000000005" header="0.28999999999999998"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5"/>
  <dimension ref="A1:H41"/>
  <sheetViews>
    <sheetView workbookViewId="0">
      <selection activeCell="B7" sqref="B7"/>
    </sheetView>
  </sheetViews>
  <sheetFormatPr defaultRowHeight="12"/>
  <cols>
    <col min="1" max="1" width="43.42578125" style="205" customWidth="1"/>
    <col min="2" max="2" width="3.85546875" style="205" customWidth="1"/>
    <col min="3" max="3" width="6.42578125" style="311" customWidth="1"/>
    <col min="4" max="4" width="14.7109375" style="205" customWidth="1"/>
    <col min="5" max="5" width="13.85546875" style="205" customWidth="1"/>
    <col min="6" max="7" width="14.140625" style="205" customWidth="1"/>
    <col min="8" max="8" width="13.5703125" style="205" bestFit="1" customWidth="1"/>
    <col min="9" max="16384" width="9.140625" style="205"/>
  </cols>
  <sheetData>
    <row r="1" spans="1:8" ht="14.25">
      <c r="A1" s="4" t="s">
        <v>609</v>
      </c>
      <c r="B1" s="1"/>
      <c r="G1" s="241" t="s">
        <v>610</v>
      </c>
    </row>
    <row r="2" spans="1:8" ht="13.5">
      <c r="A2" s="240" t="s">
        <v>813</v>
      </c>
      <c r="B2" s="1"/>
      <c r="G2" s="242" t="s">
        <v>611</v>
      </c>
    </row>
    <row r="3" spans="1:8" ht="13.5">
      <c r="A3" s="240" t="s">
        <v>907</v>
      </c>
      <c r="B3" s="1"/>
      <c r="G3" s="242" t="s">
        <v>612</v>
      </c>
    </row>
    <row r="4" spans="1:8" ht="14.25" thickBot="1">
      <c r="A4" s="71"/>
      <c r="B4" s="71"/>
      <c r="C4" s="312"/>
      <c r="D4" s="71"/>
      <c r="E4" s="71"/>
      <c r="F4" s="71"/>
      <c r="G4" s="71"/>
    </row>
    <row r="5" spans="1:8" ht="45.75" customHeight="1">
      <c r="A5" s="406" t="s">
        <v>883</v>
      </c>
      <c r="B5" s="406"/>
      <c r="C5" s="406"/>
      <c r="D5" s="406"/>
      <c r="E5" s="406"/>
      <c r="F5" s="406"/>
      <c r="G5" s="406"/>
    </row>
    <row r="6" spans="1:8" s="212" customFormat="1" ht="53.25" customHeight="1">
      <c r="A6" s="211" t="s">
        <v>613</v>
      </c>
      <c r="B6" s="211" t="s">
        <v>614</v>
      </c>
      <c r="C6" s="211" t="s">
        <v>615</v>
      </c>
      <c r="D6" s="211" t="s">
        <v>885</v>
      </c>
      <c r="E6" s="211" t="s">
        <v>884</v>
      </c>
      <c r="F6" s="211" t="s">
        <v>823</v>
      </c>
      <c r="G6" s="211" t="s">
        <v>824</v>
      </c>
    </row>
    <row r="7" spans="1:8" s="215" customFormat="1" ht="18" customHeight="1">
      <c r="A7" s="213" t="s">
        <v>370</v>
      </c>
      <c r="B7" s="213" t="s">
        <v>617</v>
      </c>
      <c r="C7" s="313">
        <v>14</v>
      </c>
      <c r="D7" s="214">
        <f>SUM(D9:D17)</f>
        <v>6652670307</v>
      </c>
      <c r="E7" s="214">
        <f t="shared" ref="E7:G7" si="0">SUM(E9:E17)</f>
        <v>6553242145</v>
      </c>
      <c r="F7" s="214">
        <f>SUM(F9:F17)</f>
        <v>21700375501</v>
      </c>
      <c r="G7" s="214">
        <f t="shared" si="0"/>
        <v>12720981465</v>
      </c>
      <c r="H7" s="218"/>
    </row>
    <row r="8" spans="1:8" s="215" customFormat="1" ht="18" customHeight="1">
      <c r="A8" s="216" t="s">
        <v>371</v>
      </c>
      <c r="B8" s="216"/>
      <c r="C8" s="314"/>
      <c r="D8" s="217"/>
      <c r="E8" s="217"/>
      <c r="F8" s="217"/>
      <c r="G8" s="217"/>
    </row>
    <row r="9" spans="1:8" s="215" customFormat="1" ht="18" customHeight="1">
      <c r="A9" s="219" t="s">
        <v>372</v>
      </c>
      <c r="B9" s="219" t="s">
        <v>373</v>
      </c>
      <c r="C9" s="315"/>
      <c r="D9" s="220">
        <v>3170117505</v>
      </c>
      <c r="E9" s="220">
        <v>5136166513</v>
      </c>
      <c r="F9" s="220">
        <v>12179430912</v>
      </c>
      <c r="G9" s="220">
        <v>8645033717</v>
      </c>
    </row>
    <row r="10" spans="1:8" s="215" customFormat="1" ht="18" customHeight="1">
      <c r="A10" s="219" t="s">
        <v>374</v>
      </c>
      <c r="B10" s="219" t="s">
        <v>375</v>
      </c>
      <c r="C10" s="315"/>
      <c r="D10" s="220">
        <v>207250000</v>
      </c>
      <c r="E10" s="220">
        <v>0</v>
      </c>
      <c r="F10" s="220">
        <v>207250000</v>
      </c>
      <c r="G10" s="220">
        <v>0</v>
      </c>
    </row>
    <row r="11" spans="1:8" s="215" customFormat="1" ht="18" customHeight="1">
      <c r="A11" s="219" t="s">
        <v>376</v>
      </c>
      <c r="B11" s="219" t="s">
        <v>377</v>
      </c>
      <c r="C11" s="315"/>
      <c r="D11" s="220">
        <v>0</v>
      </c>
      <c r="E11" s="220">
        <v>0</v>
      </c>
      <c r="F11" s="220">
        <v>0</v>
      </c>
      <c r="G11" s="220">
        <v>0</v>
      </c>
    </row>
    <row r="12" spans="1:8" s="215" customFormat="1" ht="18" customHeight="1">
      <c r="A12" s="219" t="s">
        <v>378</v>
      </c>
      <c r="B12" s="219" t="s">
        <v>379</v>
      </c>
      <c r="C12" s="315"/>
      <c r="D12" s="220">
        <v>0</v>
      </c>
      <c r="E12" s="220">
        <v>0</v>
      </c>
      <c r="F12" s="220">
        <v>0</v>
      </c>
      <c r="G12" s="220">
        <v>0</v>
      </c>
    </row>
    <row r="13" spans="1:8" s="215" customFormat="1" ht="18" customHeight="1">
      <c r="A13" s="219" t="s">
        <v>380</v>
      </c>
      <c r="B13" s="219" t="s">
        <v>381</v>
      </c>
      <c r="C13" s="315"/>
      <c r="D13" s="220">
        <v>187272727</v>
      </c>
      <c r="E13" s="220">
        <v>0</v>
      </c>
      <c r="F13" s="220">
        <v>764545452</v>
      </c>
      <c r="G13" s="220">
        <v>0</v>
      </c>
    </row>
    <row r="14" spans="1:8" s="215" customFormat="1" ht="18" customHeight="1">
      <c r="A14" s="219" t="s">
        <v>382</v>
      </c>
      <c r="B14" s="219" t="s">
        <v>383</v>
      </c>
      <c r="C14" s="315"/>
      <c r="D14" s="220">
        <v>162482197</v>
      </c>
      <c r="E14" s="220">
        <v>85990569</v>
      </c>
      <c r="F14" s="220">
        <v>361886300</v>
      </c>
      <c r="G14" s="220">
        <v>186659724</v>
      </c>
    </row>
    <row r="15" spans="1:8" s="215" customFormat="1" ht="18" customHeight="1">
      <c r="A15" s="219" t="s">
        <v>384</v>
      </c>
      <c r="B15" s="219" t="s">
        <v>385</v>
      </c>
      <c r="C15" s="315"/>
      <c r="D15" s="220">
        <v>0</v>
      </c>
      <c r="E15" s="220">
        <v>0</v>
      </c>
      <c r="F15" s="220">
        <v>0</v>
      </c>
      <c r="G15" s="220">
        <v>0</v>
      </c>
    </row>
    <row r="16" spans="1:8" s="215" customFormat="1" ht="18" customHeight="1">
      <c r="A16" s="219" t="s">
        <v>386</v>
      </c>
      <c r="B16" s="219" t="s">
        <v>387</v>
      </c>
      <c r="C16" s="315"/>
      <c r="D16" s="220">
        <v>0</v>
      </c>
      <c r="E16" s="220">
        <v>0</v>
      </c>
      <c r="F16" s="220">
        <v>0</v>
      </c>
      <c r="G16" s="220">
        <v>0</v>
      </c>
    </row>
    <row r="17" spans="1:8" s="215" customFormat="1" ht="18" customHeight="1">
      <c r="A17" s="219" t="s">
        <v>388</v>
      </c>
      <c r="B17" s="219" t="s">
        <v>389</v>
      </c>
      <c r="C17" s="315"/>
      <c r="D17" s="220">
        <v>2925547878</v>
      </c>
      <c r="E17" s="220">
        <v>1331085063</v>
      </c>
      <c r="F17" s="220">
        <v>8187262837</v>
      </c>
      <c r="G17" s="220">
        <v>3889288024</v>
      </c>
    </row>
    <row r="18" spans="1:8" s="215" customFormat="1" ht="18" customHeight="1">
      <c r="A18" s="219" t="s">
        <v>390</v>
      </c>
      <c r="B18" s="219" t="s">
        <v>618</v>
      </c>
      <c r="C18" s="315"/>
      <c r="D18" s="220">
        <v>0</v>
      </c>
      <c r="E18" s="220">
        <v>101210</v>
      </c>
      <c r="F18" s="220">
        <v>20216723</v>
      </c>
      <c r="G18" s="220">
        <v>666974</v>
      </c>
    </row>
    <row r="19" spans="1:8" s="215" customFormat="1" ht="18" customHeight="1">
      <c r="A19" s="216" t="s">
        <v>391</v>
      </c>
      <c r="B19" s="216" t="s">
        <v>623</v>
      </c>
      <c r="C19" s="314"/>
      <c r="D19" s="217">
        <f>D7-D18</f>
        <v>6652670307</v>
      </c>
      <c r="E19" s="217">
        <f>E7-E18</f>
        <v>6553140935</v>
      </c>
      <c r="F19" s="217">
        <f t="shared" ref="F19:G19" si="1">F7-F18</f>
        <v>21680158778</v>
      </c>
      <c r="G19" s="217">
        <f t="shared" si="1"/>
        <v>12720314491</v>
      </c>
    </row>
    <row r="20" spans="1:8" s="215" customFormat="1" ht="18" customHeight="1">
      <c r="A20" s="219" t="s">
        <v>392</v>
      </c>
      <c r="B20" s="219" t="s">
        <v>624</v>
      </c>
      <c r="C20" s="315">
        <v>15</v>
      </c>
      <c r="D20" s="220">
        <v>3004387471</v>
      </c>
      <c r="E20" s="220">
        <v>5296267747</v>
      </c>
      <c r="F20" s="220">
        <v>10873152129</v>
      </c>
      <c r="G20" s="220">
        <v>10646067557</v>
      </c>
      <c r="H20" s="218"/>
    </row>
    <row r="21" spans="1:8" s="215" customFormat="1" ht="18" customHeight="1">
      <c r="A21" s="216" t="s">
        <v>393</v>
      </c>
      <c r="B21" s="216" t="s">
        <v>629</v>
      </c>
      <c r="C21" s="314"/>
      <c r="D21" s="217">
        <f>D19-D20</f>
        <v>3648282836</v>
      </c>
      <c r="E21" s="217">
        <f t="shared" ref="E21:G21" si="2">E19-E20</f>
        <v>1256873188</v>
      </c>
      <c r="F21" s="217">
        <f t="shared" si="2"/>
        <v>10807006649</v>
      </c>
      <c r="G21" s="217">
        <f t="shared" si="2"/>
        <v>2074246934</v>
      </c>
    </row>
    <row r="22" spans="1:8" s="215" customFormat="1" ht="18" customHeight="1">
      <c r="A22" s="219" t="s">
        <v>394</v>
      </c>
      <c r="B22" s="219" t="s">
        <v>640</v>
      </c>
      <c r="C22" s="315">
        <v>16</v>
      </c>
      <c r="D22" s="387">
        <v>1162326250</v>
      </c>
      <c r="E22" s="220">
        <v>971694091</v>
      </c>
      <c r="F22" s="220">
        <v>3807188575</v>
      </c>
      <c r="G22" s="220">
        <v>2981760879</v>
      </c>
    </row>
    <row r="23" spans="1:8" s="215" customFormat="1" ht="18" customHeight="1">
      <c r="A23" s="216" t="s">
        <v>395</v>
      </c>
      <c r="B23" s="216" t="s">
        <v>646</v>
      </c>
      <c r="C23" s="314"/>
      <c r="D23" s="217">
        <f>D21-D22</f>
        <v>2485956586</v>
      </c>
      <c r="E23" s="217">
        <f>E21-E22</f>
        <v>285179097</v>
      </c>
      <c r="F23" s="217">
        <f>F21-F22</f>
        <v>6999818074</v>
      </c>
      <c r="G23" s="217">
        <f>G21-G22</f>
        <v>-907513945</v>
      </c>
    </row>
    <row r="24" spans="1:8" s="215" customFormat="1" ht="18" customHeight="1">
      <c r="A24" s="219" t="s">
        <v>396</v>
      </c>
      <c r="B24" s="219" t="s">
        <v>649</v>
      </c>
      <c r="C24" s="315">
        <v>17</v>
      </c>
      <c r="D24" s="220">
        <v>220</v>
      </c>
      <c r="E24" s="220">
        <v>14001</v>
      </c>
      <c r="F24" s="220">
        <v>6818482</v>
      </c>
      <c r="G24" s="220">
        <v>25001</v>
      </c>
    </row>
    <row r="25" spans="1:8" s="215" customFormat="1" ht="18" customHeight="1">
      <c r="A25" s="219" t="s">
        <v>397</v>
      </c>
      <c r="B25" s="219" t="s">
        <v>650</v>
      </c>
      <c r="C25" s="315">
        <v>18</v>
      </c>
      <c r="D25" s="220">
        <v>49200000</v>
      </c>
      <c r="E25" s="220">
        <v>56800000</v>
      </c>
      <c r="F25" s="220">
        <v>705109108</v>
      </c>
      <c r="G25" s="220">
        <v>92800000</v>
      </c>
    </row>
    <row r="26" spans="1:8" s="215" customFormat="1" ht="18" customHeight="1">
      <c r="A26" s="216" t="s">
        <v>398</v>
      </c>
      <c r="B26" s="216" t="s">
        <v>660</v>
      </c>
      <c r="C26" s="314"/>
      <c r="D26" s="217">
        <f>D24-D25</f>
        <v>-49199780</v>
      </c>
      <c r="E26" s="217">
        <f>E24-E25</f>
        <v>-56785999</v>
      </c>
      <c r="F26" s="217">
        <f>F24-F25</f>
        <v>-698290626</v>
      </c>
      <c r="G26" s="217">
        <f>G24-G25</f>
        <v>-92774999</v>
      </c>
    </row>
    <row r="27" spans="1:8" s="215" customFormat="1" ht="18" customHeight="1">
      <c r="A27" s="219" t="s">
        <v>399</v>
      </c>
      <c r="B27" s="219" t="s">
        <v>400</v>
      </c>
      <c r="C27" s="315"/>
      <c r="D27" s="220"/>
      <c r="E27" s="220"/>
      <c r="F27" s="220"/>
      <c r="G27" s="220"/>
    </row>
    <row r="28" spans="1:8" s="215" customFormat="1" ht="18" customHeight="1">
      <c r="A28" s="216" t="s">
        <v>401</v>
      </c>
      <c r="B28" s="216" t="s">
        <v>662</v>
      </c>
      <c r="C28" s="314"/>
      <c r="D28" s="217">
        <f>D23+D26</f>
        <v>2436756806</v>
      </c>
      <c r="E28" s="217">
        <f>E23+E26</f>
        <v>228393098</v>
      </c>
      <c r="F28" s="217">
        <f>F23+F26</f>
        <v>6301527448</v>
      </c>
      <c r="G28" s="217">
        <f>G23+G26</f>
        <v>-1000288944</v>
      </c>
    </row>
    <row r="29" spans="1:8" s="215" customFormat="1" ht="18" customHeight="1">
      <c r="A29" s="219" t="s">
        <v>402</v>
      </c>
      <c r="B29" s="219" t="s">
        <v>403</v>
      </c>
      <c r="C29" s="315">
        <v>19</v>
      </c>
      <c r="D29" s="220">
        <v>0</v>
      </c>
      <c r="E29" s="217">
        <v>0</v>
      </c>
      <c r="F29" s="220">
        <v>0</v>
      </c>
      <c r="G29" s="220">
        <v>0</v>
      </c>
    </row>
    <row r="30" spans="1:8" s="215" customFormat="1" ht="18" customHeight="1">
      <c r="A30" s="219" t="s">
        <v>404</v>
      </c>
      <c r="B30" s="219" t="s">
        <v>405</v>
      </c>
      <c r="C30" s="315"/>
      <c r="D30" s="220">
        <v>0</v>
      </c>
      <c r="E30" s="220">
        <v>0</v>
      </c>
      <c r="F30" s="220">
        <v>0</v>
      </c>
      <c r="G30" s="220">
        <v>0</v>
      </c>
    </row>
    <row r="31" spans="1:8" s="215" customFormat="1" ht="18" customHeight="1">
      <c r="A31" s="216" t="s">
        <v>406</v>
      </c>
      <c r="B31" s="216" t="s">
        <v>664</v>
      </c>
      <c r="C31" s="314"/>
      <c r="D31" s="217">
        <f>D28</f>
        <v>2436756806</v>
      </c>
      <c r="E31" s="217">
        <f>E28</f>
        <v>228393098</v>
      </c>
      <c r="F31" s="217">
        <f>F28</f>
        <v>6301527448</v>
      </c>
      <c r="G31" s="217">
        <f>G28</f>
        <v>-1000288944</v>
      </c>
      <c r="H31" s="218"/>
    </row>
    <row r="32" spans="1:8" s="215" customFormat="1" ht="18" customHeight="1">
      <c r="A32" s="219" t="s">
        <v>407</v>
      </c>
      <c r="B32" s="219" t="s">
        <v>666</v>
      </c>
      <c r="C32" s="315"/>
      <c r="D32" s="220">
        <v>0</v>
      </c>
      <c r="E32" s="220">
        <v>0</v>
      </c>
      <c r="F32" s="220">
        <v>0</v>
      </c>
      <c r="G32" s="220">
        <v>0</v>
      </c>
    </row>
    <row r="33" spans="1:7" s="215" customFormat="1" ht="18" customHeight="1">
      <c r="A33" s="219" t="s">
        <v>408</v>
      </c>
      <c r="B33" s="219" t="s">
        <v>409</v>
      </c>
      <c r="C33" s="315"/>
      <c r="D33" s="220">
        <v>0</v>
      </c>
      <c r="E33" s="220">
        <v>0</v>
      </c>
      <c r="F33" s="220">
        <v>0</v>
      </c>
      <c r="G33" s="220">
        <v>0</v>
      </c>
    </row>
    <row r="34" spans="1:7" s="215" customFormat="1" ht="18" customHeight="1">
      <c r="A34" s="219" t="s">
        <v>410</v>
      </c>
      <c r="B34" s="219" t="s">
        <v>668</v>
      </c>
      <c r="C34" s="315">
        <v>20</v>
      </c>
      <c r="D34" s="309">
        <f>D31/16000000</f>
        <v>152.29730037499999</v>
      </c>
      <c r="E34" s="309">
        <f>E31/7500000</f>
        <v>30.452413066666665</v>
      </c>
      <c r="F34" s="309">
        <f>F31/16000000</f>
        <v>393.84546549999999</v>
      </c>
      <c r="G34" s="309">
        <f>G31/7500000</f>
        <v>-133.37185919999999</v>
      </c>
    </row>
    <row r="35" spans="1:7" ht="18" customHeight="1">
      <c r="A35" s="221"/>
      <c r="B35" s="221"/>
      <c r="C35" s="316"/>
      <c r="D35" s="221"/>
      <c r="E35" s="222" t="s">
        <v>904</v>
      </c>
      <c r="F35" s="222"/>
      <c r="G35" s="222"/>
    </row>
    <row r="36" spans="1:7" s="6" customFormat="1" ht="17.25" customHeight="1">
      <c r="A36" s="12" t="s">
        <v>0</v>
      </c>
      <c r="B36" s="13" t="s">
        <v>816</v>
      </c>
      <c r="C36" s="13"/>
      <c r="D36" s="13"/>
      <c r="F36" s="13" t="s">
        <v>554</v>
      </c>
    </row>
    <row r="37" spans="1:7" s="6" customFormat="1" ht="17.25" customHeight="1">
      <c r="C37" s="9"/>
      <c r="G37" s="205"/>
    </row>
    <row r="38" spans="1:7" s="6" customFormat="1" ht="17.25" customHeight="1">
      <c r="C38" s="9"/>
      <c r="G38" s="205"/>
    </row>
    <row r="39" spans="1:7" s="6" customFormat="1" ht="17.25" customHeight="1">
      <c r="C39" s="9"/>
      <c r="G39" s="205"/>
    </row>
    <row r="40" spans="1:7" s="6" customFormat="1" ht="13.5">
      <c r="A40" s="198" t="s">
        <v>604</v>
      </c>
      <c r="C40" s="11" t="s">
        <v>604</v>
      </c>
      <c r="D40" s="11"/>
      <c r="F40" s="11" t="s">
        <v>814</v>
      </c>
    </row>
    <row r="41" spans="1:7" s="6" customFormat="1" ht="13.5">
      <c r="A41" s="199" t="s">
        <v>822</v>
      </c>
      <c r="C41" s="56" t="s">
        <v>817</v>
      </c>
      <c r="D41" s="56"/>
      <c r="F41" s="56" t="s">
        <v>815</v>
      </c>
    </row>
  </sheetData>
  <mergeCells count="1">
    <mergeCell ref="A5:G5"/>
  </mergeCells>
  <phoneticPr fontId="36" type="noConversion"/>
  <pageMargins left="0.27" right="0.17" top="0.37" bottom="0.36" header="0.28999999999999998" footer="0.3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H57"/>
  <sheetViews>
    <sheetView workbookViewId="0">
      <selection activeCell="A6" sqref="A6:E6"/>
    </sheetView>
  </sheetViews>
  <sheetFormatPr defaultRowHeight="27" customHeight="1"/>
  <cols>
    <col min="1" max="1" width="50.85546875" style="205" customWidth="1"/>
    <col min="2" max="2" width="6.85546875" style="311" customWidth="1"/>
    <col min="3" max="3" width="8" style="205" customWidth="1"/>
    <col min="4" max="4" width="17.28515625" style="205" customWidth="1"/>
    <col min="5" max="5" width="16.140625" style="205" customWidth="1"/>
    <col min="6" max="16384" width="9.140625" style="205"/>
  </cols>
  <sheetData>
    <row r="1" spans="1:8" ht="22.5" customHeight="1">
      <c r="A1" s="4" t="s">
        <v>609</v>
      </c>
      <c r="B1" s="317"/>
      <c r="D1" s="206"/>
      <c r="E1" s="241" t="s">
        <v>610</v>
      </c>
    </row>
    <row r="2" spans="1:8" ht="22.5" customHeight="1">
      <c r="A2" s="240" t="s">
        <v>813</v>
      </c>
      <c r="B2" s="317"/>
      <c r="D2" s="206"/>
      <c r="E2" s="242" t="s">
        <v>611</v>
      </c>
    </row>
    <row r="3" spans="1:8" ht="22.5" customHeight="1">
      <c r="A3" s="240" t="s">
        <v>907</v>
      </c>
      <c r="B3" s="317"/>
      <c r="D3" s="206"/>
      <c r="E3" s="242" t="s">
        <v>612</v>
      </c>
    </row>
    <row r="4" spans="1:8" ht="15" customHeight="1" thickBot="1">
      <c r="A4" s="71"/>
      <c r="B4" s="312"/>
      <c r="C4" s="71"/>
      <c r="D4" s="71"/>
      <c r="E4" s="71"/>
    </row>
    <row r="5" spans="1:8" ht="31.5" customHeight="1">
      <c r="A5" s="408" t="s">
        <v>886</v>
      </c>
      <c r="B5" s="408"/>
      <c r="C5" s="408"/>
      <c r="D5" s="408"/>
      <c r="E5" s="408"/>
      <c r="G5" s="401"/>
      <c r="H5" s="401"/>
    </row>
    <row r="6" spans="1:8" ht="24.75" customHeight="1">
      <c r="A6" s="411" t="s">
        <v>694</v>
      </c>
      <c r="B6" s="411"/>
      <c r="C6" s="411"/>
      <c r="D6" s="411"/>
      <c r="E6" s="411"/>
    </row>
    <row r="7" spans="1:8" ht="14.25" customHeight="1">
      <c r="A7" s="223"/>
      <c r="B7" s="223"/>
      <c r="C7" s="223"/>
      <c r="D7" s="223"/>
      <c r="E7" s="223"/>
    </row>
    <row r="8" spans="1:8" s="212" customFormat="1" ht="40.5" customHeight="1">
      <c r="A8" s="211" t="s">
        <v>613</v>
      </c>
      <c r="B8" s="211" t="s">
        <v>614</v>
      </c>
      <c r="C8" s="211" t="s">
        <v>615</v>
      </c>
      <c r="D8" s="211" t="s">
        <v>677</v>
      </c>
      <c r="E8" s="211" t="s">
        <v>678</v>
      </c>
    </row>
    <row r="9" spans="1:8" s="215" customFormat="1" ht="22.5" customHeight="1">
      <c r="A9" s="213" t="s">
        <v>616</v>
      </c>
      <c r="B9" s="313"/>
      <c r="C9" s="213"/>
      <c r="D9" s="213"/>
      <c r="E9" s="213"/>
    </row>
    <row r="10" spans="1:8" s="215" customFormat="1" ht="22.5" customHeight="1">
      <c r="A10" s="234" t="s">
        <v>679</v>
      </c>
      <c r="B10" s="318" t="s">
        <v>617</v>
      </c>
      <c r="C10" s="224"/>
      <c r="D10" s="239">
        <f>KQKD!F31</f>
        <v>6301527448</v>
      </c>
      <c r="E10" s="239">
        <v>-1000288944</v>
      </c>
    </row>
    <row r="11" spans="1:8" s="215" customFormat="1" ht="22.5" customHeight="1">
      <c r="A11" s="235" t="s">
        <v>680</v>
      </c>
      <c r="B11" s="319"/>
      <c r="C11" s="225"/>
      <c r="D11" s="226"/>
      <c r="E11" s="226"/>
    </row>
    <row r="12" spans="1:8" s="215" customFormat="1" ht="22.5" customHeight="1">
      <c r="A12" s="233" t="s">
        <v>681</v>
      </c>
      <c r="B12" s="320" t="s">
        <v>618</v>
      </c>
      <c r="C12" s="225"/>
      <c r="D12" s="226">
        <v>1146779960</v>
      </c>
      <c r="E12" s="226">
        <v>402786822</v>
      </c>
    </row>
    <row r="13" spans="1:8" s="215" customFormat="1" ht="22.5" customHeight="1">
      <c r="A13" s="233" t="s">
        <v>682</v>
      </c>
      <c r="B13" s="320" t="s">
        <v>800</v>
      </c>
      <c r="C13" s="225"/>
      <c r="D13" s="226">
        <v>-27876500</v>
      </c>
      <c r="E13" s="226">
        <v>-7202958</v>
      </c>
    </row>
    <row r="14" spans="1:8" s="215" customFormat="1" ht="22.5" customHeight="1">
      <c r="A14" s="233" t="s">
        <v>683</v>
      </c>
      <c r="B14" s="320" t="s">
        <v>619</v>
      </c>
      <c r="C14" s="225"/>
      <c r="D14" s="226">
        <v>-2014666945</v>
      </c>
      <c r="E14" s="226">
        <v>-4372077375</v>
      </c>
    </row>
    <row r="15" spans="1:8" s="215" customFormat="1" ht="22.5" customHeight="1">
      <c r="A15" s="233" t="s">
        <v>684</v>
      </c>
      <c r="B15" s="320" t="s">
        <v>620</v>
      </c>
      <c r="C15" s="225"/>
      <c r="D15" s="226">
        <v>605250717</v>
      </c>
      <c r="E15" s="226">
        <v>503960397</v>
      </c>
    </row>
    <row r="16" spans="1:8" s="215" customFormat="1" ht="22.5" customHeight="1">
      <c r="A16" s="235" t="s">
        <v>685</v>
      </c>
      <c r="B16" s="321" t="s">
        <v>621</v>
      </c>
      <c r="C16" s="225"/>
      <c r="D16" s="237">
        <f>SUM(D10:D15)</f>
        <v>6011014680</v>
      </c>
      <c r="E16" s="237">
        <f>SUM(E10:E15)</f>
        <v>-4472822058</v>
      </c>
    </row>
    <row r="17" spans="1:5" s="215" customFormat="1" ht="22.5" customHeight="1">
      <c r="A17" s="233" t="s">
        <v>686</v>
      </c>
      <c r="B17" s="320" t="s">
        <v>622</v>
      </c>
      <c r="C17" s="225"/>
      <c r="D17" s="226">
        <v>53063766929</v>
      </c>
      <c r="E17" s="226">
        <v>-48082415414</v>
      </c>
    </row>
    <row r="18" spans="1:5" s="215" customFormat="1" ht="22.5" customHeight="1">
      <c r="A18" s="233" t="s">
        <v>687</v>
      </c>
      <c r="B18" s="320" t="s">
        <v>623</v>
      </c>
      <c r="C18" s="225"/>
      <c r="D18" s="226"/>
      <c r="E18" s="226"/>
    </row>
    <row r="19" spans="1:5" s="215" customFormat="1" ht="27" customHeight="1">
      <c r="A19" s="236" t="s">
        <v>688</v>
      </c>
      <c r="B19" s="320" t="s">
        <v>624</v>
      </c>
      <c r="C19" s="225"/>
      <c r="D19" s="226">
        <v>1107482168</v>
      </c>
      <c r="E19" s="226">
        <v>99865596022</v>
      </c>
    </row>
    <row r="20" spans="1:5" s="215" customFormat="1" ht="22.5" customHeight="1">
      <c r="A20" s="233" t="s">
        <v>689</v>
      </c>
      <c r="B20" s="320" t="s">
        <v>625</v>
      </c>
      <c r="C20" s="225"/>
      <c r="D20" s="226">
        <v>232518158</v>
      </c>
      <c r="E20" s="226">
        <v>-173167679</v>
      </c>
    </row>
    <row r="21" spans="1:5" s="215" customFormat="1" ht="22.5" customHeight="1">
      <c r="A21" s="233" t="s">
        <v>690</v>
      </c>
      <c r="B21" s="320" t="s">
        <v>626</v>
      </c>
      <c r="C21" s="225"/>
      <c r="D21" s="226">
        <v>-605250717</v>
      </c>
      <c r="E21" s="226">
        <v>-419572897</v>
      </c>
    </row>
    <row r="22" spans="1:5" s="215" customFormat="1" ht="22.5" customHeight="1">
      <c r="A22" s="233" t="s">
        <v>691</v>
      </c>
      <c r="B22" s="320" t="s">
        <v>627</v>
      </c>
      <c r="C22" s="225"/>
      <c r="D22" s="226"/>
      <c r="E22" s="226"/>
    </row>
    <row r="23" spans="1:5" s="215" customFormat="1" ht="22.5" customHeight="1">
      <c r="A23" s="233" t="s">
        <v>692</v>
      </c>
      <c r="B23" s="320" t="s">
        <v>801</v>
      </c>
      <c r="C23" s="225"/>
      <c r="D23" s="388"/>
      <c r="E23" s="226">
        <v>3000000000</v>
      </c>
    </row>
    <row r="24" spans="1:5" s="215" customFormat="1" ht="22.5" customHeight="1">
      <c r="A24" s="233" t="s">
        <v>693</v>
      </c>
      <c r="B24" s="320" t="s">
        <v>802</v>
      </c>
      <c r="C24" s="225"/>
      <c r="D24" s="388">
        <v>-38009450258</v>
      </c>
      <c r="E24" s="226">
        <v>-4800600000</v>
      </c>
    </row>
    <row r="25" spans="1:5" s="238" customFormat="1" ht="22.5" customHeight="1">
      <c r="A25" s="235" t="s">
        <v>628</v>
      </c>
      <c r="B25" s="322" t="s">
        <v>629</v>
      </c>
      <c r="C25" s="235"/>
      <c r="D25" s="237">
        <f>SUM(D16:D24)</f>
        <v>21800080960</v>
      </c>
      <c r="E25" s="237">
        <f>SUM(E16:E24)</f>
        <v>44917017974</v>
      </c>
    </row>
    <row r="26" spans="1:5" s="215" customFormat="1" ht="22.5" customHeight="1">
      <c r="A26" s="227" t="s">
        <v>630</v>
      </c>
      <c r="B26" s="323"/>
      <c r="C26" s="227"/>
      <c r="D26" s="229"/>
      <c r="E26" s="229"/>
    </row>
    <row r="27" spans="1:5" s="215" customFormat="1" ht="22.5" customHeight="1">
      <c r="A27" s="225" t="s">
        <v>631</v>
      </c>
      <c r="B27" s="319" t="s">
        <v>632</v>
      </c>
      <c r="C27" s="225"/>
      <c r="D27" s="230">
        <v>-3298037350</v>
      </c>
      <c r="E27" s="230">
        <v>-233854900</v>
      </c>
    </row>
    <row r="28" spans="1:5" s="215" customFormat="1" ht="22.5" customHeight="1">
      <c r="A28" s="225" t="s">
        <v>633</v>
      </c>
      <c r="B28" s="319" t="s">
        <v>634</v>
      </c>
      <c r="C28" s="225"/>
      <c r="D28" s="230">
        <v>7500000</v>
      </c>
      <c r="E28" s="230">
        <v>0</v>
      </c>
    </row>
    <row r="29" spans="1:5" s="215" customFormat="1" ht="22.5" customHeight="1">
      <c r="A29" s="225" t="s">
        <v>635</v>
      </c>
      <c r="B29" s="319" t="s">
        <v>636</v>
      </c>
      <c r="C29" s="225"/>
      <c r="D29" s="230"/>
      <c r="E29" s="230">
        <v>0</v>
      </c>
    </row>
    <row r="30" spans="1:5" s="215" customFormat="1" ht="22.5" customHeight="1">
      <c r="A30" s="225" t="s">
        <v>637</v>
      </c>
      <c r="B30" s="319" t="s">
        <v>638</v>
      </c>
      <c r="C30" s="225"/>
      <c r="D30" s="230"/>
      <c r="E30" s="230">
        <v>0</v>
      </c>
    </row>
    <row r="31" spans="1:5" s="215" customFormat="1" ht="22.5" customHeight="1">
      <c r="A31" s="225" t="s">
        <v>639</v>
      </c>
      <c r="B31" s="319" t="s">
        <v>640</v>
      </c>
      <c r="C31" s="225"/>
      <c r="D31" s="230">
        <v>0</v>
      </c>
      <c r="E31" s="230">
        <v>0</v>
      </c>
    </row>
    <row r="32" spans="1:5" s="215" customFormat="1" ht="22.5" customHeight="1">
      <c r="A32" s="225" t="s">
        <v>641</v>
      </c>
      <c r="B32" s="319" t="s">
        <v>642</v>
      </c>
      <c r="C32" s="225"/>
      <c r="D32" s="230"/>
      <c r="E32" s="230">
        <v>2459923850</v>
      </c>
    </row>
    <row r="33" spans="1:8" s="215" customFormat="1" ht="22.5" customHeight="1">
      <c r="A33" s="225" t="s">
        <v>643</v>
      </c>
      <c r="B33" s="319" t="s">
        <v>644</v>
      </c>
      <c r="C33" s="225"/>
      <c r="D33" s="230">
        <v>1241600278</v>
      </c>
      <c r="E33" s="230">
        <v>4535785847</v>
      </c>
    </row>
    <row r="34" spans="1:8" s="215" customFormat="1" ht="22.5" customHeight="1">
      <c r="A34" s="235" t="s">
        <v>645</v>
      </c>
      <c r="B34" s="322">
        <v>30</v>
      </c>
      <c r="C34" s="227"/>
      <c r="D34" s="237">
        <f>SUM(D27:D33)</f>
        <v>-2048937072</v>
      </c>
      <c r="E34" s="237">
        <f>SUM(E27:E33)</f>
        <v>6761854797</v>
      </c>
    </row>
    <row r="35" spans="1:8" s="215" customFormat="1" ht="22.5" customHeight="1">
      <c r="A35" s="227" t="s">
        <v>647</v>
      </c>
      <c r="B35" s="323"/>
      <c r="C35" s="227"/>
      <c r="D35" s="228"/>
      <c r="E35" s="228"/>
    </row>
    <row r="36" spans="1:8" s="215" customFormat="1" ht="22.5" customHeight="1">
      <c r="A36" s="225" t="s">
        <v>648</v>
      </c>
      <c r="B36" s="319" t="s">
        <v>649</v>
      </c>
      <c r="C36" s="225"/>
      <c r="D36" s="226">
        <v>85000000000</v>
      </c>
      <c r="E36" s="226">
        <v>0</v>
      </c>
    </row>
    <row r="37" spans="1:8" s="215" customFormat="1" ht="29.25" customHeight="1">
      <c r="A37" s="251" t="s">
        <v>722</v>
      </c>
      <c r="B37" s="319" t="s">
        <v>650</v>
      </c>
      <c r="C37" s="225"/>
      <c r="D37" s="226">
        <v>0</v>
      </c>
      <c r="E37" s="226">
        <v>0</v>
      </c>
    </row>
    <row r="38" spans="1:8" s="215" customFormat="1" ht="22.5" customHeight="1">
      <c r="A38" s="225" t="s">
        <v>651</v>
      </c>
      <c r="B38" s="319" t="s">
        <v>652</v>
      </c>
      <c r="C38" s="225"/>
      <c r="D38" s="226">
        <v>774218779350</v>
      </c>
      <c r="E38" s="226">
        <v>157924922000</v>
      </c>
    </row>
    <row r="39" spans="1:8" s="215" customFormat="1" ht="22.5" customHeight="1">
      <c r="A39" s="225" t="s">
        <v>653</v>
      </c>
      <c r="B39" s="319" t="s">
        <v>654</v>
      </c>
      <c r="C39" s="225"/>
      <c r="D39" s="226">
        <v>-803418779350</v>
      </c>
      <c r="E39" s="226">
        <v>-140960032000</v>
      </c>
    </row>
    <row r="40" spans="1:8" s="215" customFormat="1" ht="22.5" customHeight="1">
      <c r="A40" s="225" t="s">
        <v>655</v>
      </c>
      <c r="B40" s="319" t="s">
        <v>656</v>
      </c>
      <c r="C40" s="225"/>
      <c r="D40" s="226">
        <v>0</v>
      </c>
      <c r="E40" s="226">
        <v>0</v>
      </c>
    </row>
    <row r="41" spans="1:8" s="215" customFormat="1" ht="22.5" customHeight="1">
      <c r="A41" s="225" t="s">
        <v>657</v>
      </c>
      <c r="B41" s="319" t="s">
        <v>658</v>
      </c>
      <c r="C41" s="225"/>
      <c r="D41" s="226">
        <v>0</v>
      </c>
      <c r="E41" s="226">
        <v>0</v>
      </c>
    </row>
    <row r="42" spans="1:8" s="215" customFormat="1" ht="22.5" customHeight="1">
      <c r="A42" s="235" t="s">
        <v>659</v>
      </c>
      <c r="B42" s="322" t="s">
        <v>660</v>
      </c>
      <c r="C42" s="227"/>
      <c r="D42" s="237">
        <f>SUM(D36:D41)</f>
        <v>55800000000</v>
      </c>
      <c r="E42" s="237">
        <f>SUM(E36:E41)</f>
        <v>16964890000</v>
      </c>
    </row>
    <row r="43" spans="1:8" s="215" customFormat="1" ht="22.5" customHeight="1">
      <c r="A43" s="227" t="s">
        <v>661</v>
      </c>
      <c r="B43" s="323" t="s">
        <v>662</v>
      </c>
      <c r="C43" s="227"/>
      <c r="D43" s="228">
        <f>D25+D34+D42</f>
        <v>75551143888</v>
      </c>
      <c r="E43" s="228">
        <f>E25+E34+E42</f>
        <v>68643762771</v>
      </c>
    </row>
    <row r="44" spans="1:8" s="215" customFormat="1" ht="22.5" customHeight="1">
      <c r="A44" s="227" t="s">
        <v>663</v>
      </c>
      <c r="B44" s="319" t="s">
        <v>664</v>
      </c>
      <c r="C44" s="225"/>
      <c r="D44" s="228">
        <v>47167768625</v>
      </c>
      <c r="E44" s="228">
        <v>16358834597</v>
      </c>
    </row>
    <row r="45" spans="1:8" s="215" customFormat="1" ht="22.5" customHeight="1">
      <c r="A45" s="225" t="s">
        <v>665</v>
      </c>
      <c r="B45" s="319" t="s">
        <v>666</v>
      </c>
      <c r="C45" s="225"/>
      <c r="D45" s="226">
        <v>0</v>
      </c>
      <c r="E45" s="226">
        <v>0</v>
      </c>
    </row>
    <row r="46" spans="1:8" s="215" customFormat="1" ht="22.5" customHeight="1">
      <c r="A46" s="231" t="s">
        <v>667</v>
      </c>
      <c r="B46" s="324" t="s">
        <v>668</v>
      </c>
      <c r="C46" s="231"/>
      <c r="D46" s="232">
        <f>D43+D44+D45</f>
        <v>122718912513</v>
      </c>
      <c r="E46" s="232">
        <f>E43+E44+E45</f>
        <v>85002597368</v>
      </c>
      <c r="H46" s="218"/>
    </row>
    <row r="47" spans="1:8" ht="20.25" customHeight="1">
      <c r="A47" s="2"/>
      <c r="B47" s="325"/>
      <c r="D47" s="2"/>
      <c r="E47" s="3" t="s">
        <v>895</v>
      </c>
    </row>
    <row r="48" spans="1:8" ht="20.25" customHeight="1">
      <c r="A48" s="4" t="s">
        <v>840</v>
      </c>
      <c r="B48" s="413" t="s">
        <v>553</v>
      </c>
      <c r="C48" s="413"/>
      <c r="D48" s="412" t="s">
        <v>554</v>
      </c>
      <c r="E48" s="412"/>
    </row>
    <row r="49" spans="1:7" ht="27" customHeight="1">
      <c r="A49" s="4"/>
      <c r="B49" s="326"/>
      <c r="C49" s="4"/>
      <c r="D49" s="5"/>
      <c r="E49" s="5"/>
    </row>
    <row r="50" spans="1:7" ht="27" customHeight="1">
      <c r="D50" s="206"/>
      <c r="E50" s="206"/>
    </row>
    <row r="51" spans="1:7" ht="27" customHeight="1">
      <c r="A51" s="205" t="s">
        <v>826</v>
      </c>
      <c r="B51" s="409" t="s">
        <v>604</v>
      </c>
      <c r="C51" s="409"/>
      <c r="D51" s="409" t="s">
        <v>555</v>
      </c>
      <c r="E51" s="409"/>
    </row>
    <row r="52" spans="1:7" s="6" customFormat="1" ht="21" customHeight="1">
      <c r="A52" s="100" t="s">
        <v>825</v>
      </c>
      <c r="B52" s="410" t="s">
        <v>676</v>
      </c>
      <c r="C52" s="410"/>
      <c r="D52" s="410" t="s">
        <v>806</v>
      </c>
      <c r="E52" s="410"/>
      <c r="F52" s="205"/>
      <c r="G52" s="205"/>
    </row>
    <row r="53" spans="1:7" ht="27" customHeight="1">
      <c r="A53" s="6"/>
      <c r="B53" s="9"/>
      <c r="C53" s="6"/>
      <c r="D53" s="7"/>
      <c r="E53" s="6"/>
    </row>
    <row r="54" spans="1:7" ht="27" customHeight="1">
      <c r="A54" s="6"/>
      <c r="B54" s="9"/>
      <c r="C54" s="6"/>
      <c r="D54" s="7"/>
      <c r="E54" s="6"/>
    </row>
    <row r="55" spans="1:7" ht="27" customHeight="1">
      <c r="A55" s="6"/>
      <c r="B55" s="9"/>
      <c r="C55" s="6"/>
      <c r="D55" s="7"/>
      <c r="E55" s="6"/>
    </row>
    <row r="56" spans="1:7" ht="27" customHeight="1">
      <c r="A56" s="8"/>
      <c r="B56" s="9"/>
      <c r="C56" s="9"/>
      <c r="D56" s="10"/>
      <c r="E56" s="9"/>
    </row>
    <row r="57" spans="1:7" ht="27" customHeight="1">
      <c r="A57" s="6"/>
      <c r="B57" s="9"/>
      <c r="C57" s="6"/>
      <c r="D57" s="7"/>
      <c r="E57" s="7"/>
    </row>
  </sheetData>
  <mergeCells count="9">
    <mergeCell ref="G5:H5"/>
    <mergeCell ref="A5:E5"/>
    <mergeCell ref="D51:E51"/>
    <mergeCell ref="D52:E52"/>
    <mergeCell ref="A6:E6"/>
    <mergeCell ref="D48:E48"/>
    <mergeCell ref="B48:C48"/>
    <mergeCell ref="B52:C52"/>
    <mergeCell ref="B51:C51"/>
  </mergeCells>
  <phoneticPr fontId="0" type="noConversion"/>
  <pageMargins left="0.49" right="0.16" top="0.45" bottom="0.46" header="0.39" footer="0.52"/>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M33"/>
  <sheetViews>
    <sheetView workbookViewId="0">
      <selection activeCell="E15" sqref="E15"/>
    </sheetView>
  </sheetViews>
  <sheetFormatPr defaultRowHeight="12.75"/>
  <cols>
    <col min="1" max="1" width="25.140625" customWidth="1"/>
    <col min="2" max="2" width="7" customWidth="1"/>
    <col min="3" max="3" width="15.85546875" customWidth="1"/>
    <col min="4" max="4" width="17.7109375" customWidth="1"/>
    <col min="5" max="5" width="15.85546875" customWidth="1"/>
    <col min="6" max="6" width="12" customWidth="1"/>
    <col min="7" max="7" width="14.85546875" customWidth="1"/>
    <col min="8" max="8" width="12.28515625" customWidth="1"/>
    <col min="9" max="9" width="16.5703125" customWidth="1"/>
    <col min="10" max="10" width="15.7109375" customWidth="1"/>
    <col min="12" max="12" width="20.5703125" customWidth="1"/>
    <col min="13" max="13" width="17.85546875" customWidth="1"/>
  </cols>
  <sheetData>
    <row r="1" spans="1:10" ht="13.5">
      <c r="A1" s="4" t="s">
        <v>609</v>
      </c>
      <c r="B1" s="66"/>
      <c r="C1" s="66"/>
      <c r="D1" s="66"/>
      <c r="E1" s="66"/>
      <c r="F1" s="67"/>
      <c r="G1" s="67"/>
      <c r="H1" s="67"/>
      <c r="I1" s="67"/>
      <c r="J1" s="243" t="s">
        <v>482</v>
      </c>
    </row>
    <row r="2" spans="1:10" ht="13.5">
      <c r="A2" s="240" t="s">
        <v>813</v>
      </c>
      <c r="B2" s="69"/>
      <c r="C2" s="69"/>
      <c r="D2" s="69"/>
      <c r="E2" s="69"/>
      <c r="F2" s="70"/>
      <c r="G2" s="70"/>
      <c r="H2" s="70"/>
      <c r="I2" s="70"/>
      <c r="J2" s="68" t="s">
        <v>483</v>
      </c>
    </row>
    <row r="3" spans="1:10" ht="13.5">
      <c r="A3" s="240" t="s">
        <v>908</v>
      </c>
      <c r="B3" s="69"/>
      <c r="C3" s="69"/>
      <c r="D3" s="69"/>
      <c r="E3" s="69"/>
      <c r="F3" s="70"/>
      <c r="G3" s="70"/>
      <c r="H3" s="70"/>
      <c r="I3" s="70"/>
      <c r="J3" s="68" t="s">
        <v>484</v>
      </c>
    </row>
    <row r="4" spans="1:10" ht="14.25" thickBot="1">
      <c r="A4" s="71"/>
      <c r="B4" s="72"/>
      <c r="C4" s="72"/>
      <c r="D4" s="72"/>
      <c r="E4" s="72"/>
      <c r="F4" s="73"/>
      <c r="G4" s="73"/>
      <c r="H4" s="73"/>
      <c r="I4" s="73"/>
      <c r="J4" s="73"/>
    </row>
    <row r="5" spans="1:10" ht="13.5">
      <c r="A5" s="74"/>
      <c r="B5" s="75"/>
      <c r="C5" s="75"/>
      <c r="D5" s="75"/>
      <c r="E5" s="76"/>
      <c r="F5" s="77"/>
      <c r="G5" s="77"/>
      <c r="H5" s="77"/>
      <c r="I5" s="77"/>
      <c r="J5" s="77"/>
    </row>
    <row r="6" spans="1:10" ht="18.75">
      <c r="A6" s="78" t="s">
        <v>485</v>
      </c>
      <c r="B6" s="78"/>
      <c r="C6" s="78"/>
      <c r="D6" s="78"/>
      <c r="E6" s="78"/>
      <c r="F6" s="78"/>
      <c r="G6" s="78"/>
      <c r="H6" s="78"/>
      <c r="I6" s="78"/>
      <c r="J6" s="78"/>
    </row>
    <row r="7" spans="1:10" ht="13.5">
      <c r="A7" s="79" t="s">
        <v>887</v>
      </c>
      <c r="B7" s="79"/>
      <c r="C7" s="79"/>
      <c r="D7" s="79"/>
      <c r="E7" s="79"/>
      <c r="F7" s="79"/>
      <c r="G7" s="79"/>
      <c r="H7" s="79"/>
      <c r="I7" s="79"/>
      <c r="J7" s="79"/>
    </row>
    <row r="8" spans="1:10" ht="13.5">
      <c r="A8" s="80"/>
      <c r="B8" s="80"/>
      <c r="C8" s="80"/>
      <c r="D8" s="80"/>
      <c r="E8" s="80"/>
      <c r="F8" s="80"/>
      <c r="G8" s="80"/>
      <c r="H8" s="80"/>
      <c r="I8" s="80"/>
      <c r="J8" s="81" t="str">
        <f>[1]Menu!B8</f>
        <v>Đơn vị tính: VND</v>
      </c>
    </row>
    <row r="9" spans="1:10">
      <c r="A9" s="82"/>
      <c r="B9" s="82"/>
      <c r="C9" s="82"/>
      <c r="D9" s="82"/>
      <c r="E9" s="82"/>
      <c r="F9" s="82"/>
      <c r="G9" s="82"/>
      <c r="H9" s="82"/>
      <c r="I9" s="82"/>
      <c r="J9" s="82"/>
    </row>
    <row r="10" spans="1:10" ht="13.5">
      <c r="A10" s="415" t="s">
        <v>486</v>
      </c>
      <c r="B10" s="415" t="s">
        <v>615</v>
      </c>
      <c r="C10" s="418" t="s">
        <v>695</v>
      </c>
      <c r="D10" s="418"/>
      <c r="E10" s="418" t="s">
        <v>487</v>
      </c>
      <c r="F10" s="418"/>
      <c r="G10" s="418"/>
      <c r="H10" s="418"/>
      <c r="I10" s="418" t="s">
        <v>696</v>
      </c>
      <c r="J10" s="418"/>
    </row>
    <row r="11" spans="1:10" ht="13.5">
      <c r="A11" s="416"/>
      <c r="B11" s="416"/>
      <c r="C11" s="419">
        <v>42005</v>
      </c>
      <c r="D11" s="419">
        <v>41640</v>
      </c>
      <c r="E11" s="419">
        <v>42277</v>
      </c>
      <c r="F11" s="420"/>
      <c r="G11" s="419">
        <v>41912</v>
      </c>
      <c r="H11" s="420"/>
      <c r="I11" s="419">
        <v>42277</v>
      </c>
      <c r="J11" s="419">
        <v>41912</v>
      </c>
    </row>
    <row r="12" spans="1:10" ht="13.5">
      <c r="A12" s="417"/>
      <c r="B12" s="417"/>
      <c r="C12" s="419"/>
      <c r="D12" s="419"/>
      <c r="E12" s="65" t="s">
        <v>488</v>
      </c>
      <c r="F12" s="65" t="s">
        <v>489</v>
      </c>
      <c r="G12" s="65" t="s">
        <v>488</v>
      </c>
      <c r="H12" s="65" t="s">
        <v>489</v>
      </c>
      <c r="I12" s="420"/>
      <c r="J12" s="420"/>
    </row>
    <row r="13" spans="1:10" ht="21" customHeight="1">
      <c r="A13" s="83" t="s">
        <v>490</v>
      </c>
      <c r="B13" s="83" t="s">
        <v>491</v>
      </c>
      <c r="C13" s="83">
        <v>1</v>
      </c>
      <c r="D13" s="83">
        <v>2</v>
      </c>
      <c r="E13" s="83">
        <v>3</v>
      </c>
      <c r="F13" s="83">
        <v>4</v>
      </c>
      <c r="G13" s="83">
        <v>5</v>
      </c>
      <c r="H13" s="83">
        <v>6</v>
      </c>
      <c r="I13" s="83">
        <v>7</v>
      </c>
      <c r="J13" s="83">
        <v>8</v>
      </c>
    </row>
    <row r="14" spans="1:10" ht="21" customHeight="1">
      <c r="A14" s="84" t="s">
        <v>177</v>
      </c>
      <c r="B14" s="85">
        <v>15</v>
      </c>
      <c r="C14" s="86">
        <v>75000000000</v>
      </c>
      <c r="D14" s="86">
        <v>75000000000</v>
      </c>
      <c r="E14" s="86">
        <v>85000000000</v>
      </c>
      <c r="F14" s="86">
        <v>0</v>
      </c>
      <c r="G14" s="86">
        <v>0</v>
      </c>
      <c r="H14" s="86">
        <v>0</v>
      </c>
      <c r="I14" s="86">
        <f>C14+E14-F14</f>
        <v>160000000000</v>
      </c>
      <c r="J14" s="86">
        <f>D14+G14-H14</f>
        <v>75000000000</v>
      </c>
    </row>
    <row r="15" spans="1:10" ht="21" customHeight="1">
      <c r="A15" s="87" t="s">
        <v>179</v>
      </c>
      <c r="B15" s="88"/>
      <c r="C15" s="89">
        <v>0</v>
      </c>
      <c r="D15" s="89">
        <v>0</v>
      </c>
      <c r="E15" s="89">
        <v>0</v>
      </c>
      <c r="F15" s="89">
        <v>0</v>
      </c>
      <c r="G15" s="89">
        <v>0</v>
      </c>
      <c r="H15" s="89">
        <v>0</v>
      </c>
      <c r="I15" s="89">
        <v>0</v>
      </c>
      <c r="J15" s="89">
        <v>0</v>
      </c>
    </row>
    <row r="16" spans="1:10" ht="21" customHeight="1">
      <c r="A16" s="87" t="s">
        <v>181</v>
      </c>
      <c r="B16" s="88"/>
      <c r="C16" s="89">
        <v>0</v>
      </c>
      <c r="D16" s="89">
        <v>0</v>
      </c>
      <c r="E16" s="89">
        <v>0</v>
      </c>
      <c r="F16" s="89">
        <v>0</v>
      </c>
      <c r="G16" s="89">
        <v>0</v>
      </c>
      <c r="H16" s="89">
        <v>0</v>
      </c>
      <c r="I16" s="89">
        <v>0</v>
      </c>
      <c r="J16" s="89">
        <v>0</v>
      </c>
    </row>
    <row r="17" spans="1:13" ht="21" customHeight="1">
      <c r="A17" s="87" t="s">
        <v>183</v>
      </c>
      <c r="B17" s="88"/>
      <c r="C17" s="89">
        <v>0</v>
      </c>
      <c r="D17" s="89">
        <v>0</v>
      </c>
      <c r="E17" s="89">
        <v>0</v>
      </c>
      <c r="F17" s="89">
        <v>0</v>
      </c>
      <c r="G17" s="89">
        <v>0</v>
      </c>
      <c r="H17" s="89">
        <v>0</v>
      </c>
      <c r="I17" s="89">
        <v>0</v>
      </c>
      <c r="J17" s="89">
        <v>0</v>
      </c>
    </row>
    <row r="18" spans="1:13" ht="28.5" customHeight="1">
      <c r="A18" s="87" t="s">
        <v>185</v>
      </c>
      <c r="B18" s="88"/>
      <c r="C18" s="89">
        <v>0</v>
      </c>
      <c r="D18" s="89">
        <v>0</v>
      </c>
      <c r="E18" s="89">
        <v>0</v>
      </c>
      <c r="F18" s="89">
        <v>0</v>
      </c>
      <c r="G18" s="89">
        <v>0</v>
      </c>
      <c r="H18" s="89">
        <v>0</v>
      </c>
      <c r="I18" s="89">
        <v>0</v>
      </c>
      <c r="J18" s="89">
        <v>0</v>
      </c>
    </row>
    <row r="19" spans="1:13" ht="21" customHeight="1">
      <c r="A19" s="87" t="s">
        <v>187</v>
      </c>
      <c r="B19" s="88"/>
      <c r="C19" s="89">
        <v>0</v>
      </c>
      <c r="D19" s="89">
        <v>0</v>
      </c>
      <c r="E19" s="89">
        <v>0</v>
      </c>
      <c r="F19" s="89">
        <v>0</v>
      </c>
      <c r="G19" s="89">
        <v>0</v>
      </c>
      <c r="H19" s="89">
        <v>0</v>
      </c>
      <c r="I19" s="89">
        <v>0</v>
      </c>
      <c r="J19" s="89">
        <v>0</v>
      </c>
    </row>
    <row r="20" spans="1:13" ht="21" customHeight="1">
      <c r="A20" s="87" t="s">
        <v>189</v>
      </c>
      <c r="B20" s="88"/>
      <c r="C20" s="89">
        <v>0</v>
      </c>
      <c r="D20" s="89">
        <v>0</v>
      </c>
      <c r="E20" s="89">
        <v>0</v>
      </c>
      <c r="F20" s="89">
        <v>0</v>
      </c>
      <c r="G20" s="89">
        <v>0</v>
      </c>
      <c r="H20" s="89">
        <v>0</v>
      </c>
      <c r="I20" s="89">
        <v>0</v>
      </c>
      <c r="J20" s="89">
        <v>0</v>
      </c>
    </row>
    <row r="21" spans="1:13" ht="21" customHeight="1">
      <c r="A21" s="87" t="s">
        <v>191</v>
      </c>
      <c r="B21" s="88">
        <v>15</v>
      </c>
      <c r="C21" s="90">
        <v>636000000</v>
      </c>
      <c r="D21" s="90">
        <v>636000000</v>
      </c>
      <c r="E21" s="89">
        <v>0</v>
      </c>
      <c r="F21" s="89">
        <v>0</v>
      </c>
      <c r="G21" s="89">
        <v>0</v>
      </c>
      <c r="H21" s="89">
        <v>0</v>
      </c>
      <c r="I21" s="89">
        <f>C21+E21-F21</f>
        <v>636000000</v>
      </c>
      <c r="J21" s="89">
        <f>D21+G21-H21</f>
        <v>636000000</v>
      </c>
    </row>
    <row r="22" spans="1:13" ht="27.75" customHeight="1">
      <c r="A22" s="87" t="s">
        <v>193</v>
      </c>
      <c r="B22" s="88"/>
      <c r="C22" s="90">
        <v>0</v>
      </c>
      <c r="D22" s="90">
        <v>0</v>
      </c>
      <c r="E22" s="89">
        <v>0</v>
      </c>
      <c r="F22" s="89">
        <v>0</v>
      </c>
      <c r="G22" s="89">
        <v>0</v>
      </c>
      <c r="H22" s="89">
        <v>0</v>
      </c>
      <c r="I22" s="89">
        <v>0</v>
      </c>
      <c r="J22" s="89">
        <v>0</v>
      </c>
    </row>
    <row r="23" spans="1:13" ht="27.75" customHeight="1">
      <c r="A23" s="91" t="s">
        <v>195</v>
      </c>
      <c r="B23" s="92">
        <v>15</v>
      </c>
      <c r="C23" s="93">
        <f>CDKT!E111</f>
        <v>-25127130376</v>
      </c>
      <c r="D23" s="93">
        <v>-26904839771</v>
      </c>
      <c r="E23" s="94">
        <f>KQKD!F31</f>
        <v>6301527448</v>
      </c>
      <c r="F23" s="94"/>
      <c r="G23" s="94">
        <f>KQKD!G31</f>
        <v>-1000288944</v>
      </c>
      <c r="H23" s="94"/>
      <c r="I23" s="89">
        <f>C23+E23-F23</f>
        <v>-18825602928</v>
      </c>
      <c r="J23" s="89">
        <f>D23+G23-H23</f>
        <v>-27905128715</v>
      </c>
      <c r="L23" s="173"/>
      <c r="M23" s="172"/>
    </row>
    <row r="24" spans="1:13" ht="21" customHeight="1">
      <c r="A24" s="65" t="s">
        <v>502</v>
      </c>
      <c r="B24" s="64"/>
      <c r="C24" s="95">
        <f>SUM(C14:C23)</f>
        <v>50508869624</v>
      </c>
      <c r="D24" s="95">
        <f>SUM(D14:D23)</f>
        <v>48731160229</v>
      </c>
      <c r="E24" s="95">
        <f>SUM(E14:E23)</f>
        <v>91301527448</v>
      </c>
      <c r="F24" s="95">
        <f t="shared" ref="F24:J24" si="0">SUM(F14:F23)</f>
        <v>0</v>
      </c>
      <c r="G24" s="95">
        <f t="shared" si="0"/>
        <v>-1000288944</v>
      </c>
      <c r="H24" s="95">
        <f t="shared" si="0"/>
        <v>0</v>
      </c>
      <c r="I24" s="95">
        <f>SUM(I14:I23)</f>
        <v>141810397072</v>
      </c>
      <c r="J24" s="95">
        <f t="shared" si="0"/>
        <v>47730871285</v>
      </c>
    </row>
    <row r="25" spans="1:13" ht="13.5">
      <c r="A25" s="80"/>
      <c r="B25" s="80"/>
      <c r="C25" s="80"/>
      <c r="D25" s="80"/>
      <c r="E25" s="80"/>
      <c r="F25" s="80"/>
      <c r="G25" s="80"/>
      <c r="H25" s="80"/>
      <c r="I25" s="96"/>
      <c r="J25" s="96"/>
    </row>
    <row r="26" spans="1:13" ht="13.5">
      <c r="A26" s="80"/>
      <c r="B26" s="80"/>
      <c r="C26" s="80"/>
      <c r="D26" s="80"/>
      <c r="E26" s="80"/>
      <c r="F26" s="104"/>
      <c r="G26" s="80"/>
      <c r="I26" s="176" t="s">
        <v>896</v>
      </c>
      <c r="J26" s="80"/>
    </row>
    <row r="27" spans="1:13" ht="13.5">
      <c r="A27" s="403" t="s">
        <v>0</v>
      </c>
      <c r="B27" s="414"/>
      <c r="C27" s="414"/>
      <c r="D27" s="403" t="str">
        <f>[1]Menu!$A$13</f>
        <v>Kế toán trưởng</v>
      </c>
      <c r="E27" s="414"/>
      <c r="F27" s="414"/>
      <c r="G27" s="97"/>
      <c r="H27" s="403" t="s">
        <v>446</v>
      </c>
      <c r="I27" s="414"/>
      <c r="J27" s="414"/>
    </row>
    <row r="28" spans="1:13" ht="13.5">
      <c r="A28" s="80"/>
      <c r="B28" s="80"/>
      <c r="C28" s="80"/>
      <c r="D28" s="80"/>
      <c r="E28" s="80"/>
      <c r="F28" s="80"/>
      <c r="G28" s="80"/>
      <c r="H28" s="104"/>
      <c r="I28" s="80"/>
      <c r="J28" s="80"/>
    </row>
    <row r="29" spans="1:13" ht="13.5">
      <c r="A29" s="80"/>
      <c r="B29" s="80"/>
      <c r="C29" s="80"/>
      <c r="D29" s="80"/>
      <c r="E29" s="80"/>
      <c r="F29" s="104"/>
      <c r="G29" s="80"/>
      <c r="H29" s="80"/>
      <c r="I29" s="80"/>
      <c r="J29" s="80"/>
    </row>
    <row r="30" spans="1:13" ht="13.5">
      <c r="A30" s="80"/>
      <c r="B30" s="80"/>
      <c r="C30" s="80"/>
      <c r="D30" s="80"/>
      <c r="E30" s="80"/>
      <c r="F30" s="80"/>
      <c r="G30" s="80"/>
      <c r="H30" s="80"/>
      <c r="I30" s="80"/>
      <c r="J30" s="80"/>
    </row>
    <row r="31" spans="1:13" ht="13.5">
      <c r="A31" s="80"/>
      <c r="B31" s="80"/>
      <c r="C31" s="80"/>
      <c r="D31" s="80"/>
      <c r="E31" s="80"/>
      <c r="F31" s="80"/>
      <c r="G31" s="80"/>
      <c r="H31" s="80"/>
      <c r="I31" s="80"/>
      <c r="J31" s="80"/>
    </row>
    <row r="32" spans="1:13" ht="13.5">
      <c r="A32" s="404" t="s">
        <v>605</v>
      </c>
      <c r="B32" s="404"/>
      <c r="C32" s="404"/>
      <c r="D32" s="404" t="s">
        <v>605</v>
      </c>
      <c r="E32" s="404"/>
      <c r="F32" s="404"/>
      <c r="G32" s="80"/>
      <c r="H32" s="404" t="s">
        <v>605</v>
      </c>
      <c r="I32" s="404"/>
      <c r="J32" s="404"/>
    </row>
    <row r="33" spans="1:10" ht="13.5">
      <c r="A33" s="414" t="s">
        <v>822</v>
      </c>
      <c r="B33" s="414"/>
      <c r="C33" s="414"/>
      <c r="D33" s="414" t="s">
        <v>676</v>
      </c>
      <c r="E33" s="414"/>
      <c r="F33" s="414"/>
      <c r="G33" s="97"/>
      <c r="H33" s="405" t="s">
        <v>805</v>
      </c>
      <c r="I33" s="405"/>
      <c r="J33" s="405"/>
    </row>
  </sheetData>
  <mergeCells count="20">
    <mergeCell ref="I11:I12"/>
    <mergeCell ref="I10:J10"/>
    <mergeCell ref="J11:J12"/>
    <mergeCell ref="C11:C12"/>
    <mergeCell ref="A27:C27"/>
    <mergeCell ref="A32:C32"/>
    <mergeCell ref="A33:C33"/>
    <mergeCell ref="D33:F33"/>
    <mergeCell ref="A10:A12"/>
    <mergeCell ref="B10:B12"/>
    <mergeCell ref="C10:D10"/>
    <mergeCell ref="E10:H10"/>
    <mergeCell ref="H33:J33"/>
    <mergeCell ref="D27:F27"/>
    <mergeCell ref="H27:J27"/>
    <mergeCell ref="D32:F32"/>
    <mergeCell ref="H32:J32"/>
    <mergeCell ref="D11:D12"/>
    <mergeCell ref="E11:F11"/>
    <mergeCell ref="G11:H11"/>
  </mergeCells>
  <phoneticPr fontId="36" type="noConversion"/>
  <pageMargins left="0.2" right="0.17" top="0.38" bottom="0.33" header="0.45" footer="0.28000000000000003"/>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
  <dimension ref="A1:M480"/>
  <sheetViews>
    <sheetView workbookViewId="0">
      <selection activeCell="A5" sqref="A5:H5"/>
    </sheetView>
  </sheetViews>
  <sheetFormatPr defaultRowHeight="12.75"/>
  <cols>
    <col min="1" max="1" width="35.28515625" style="53" customWidth="1"/>
    <col min="2" max="2" width="17.7109375" style="53" customWidth="1"/>
    <col min="3" max="3" width="1.42578125" style="53" customWidth="1"/>
    <col min="4" max="4" width="16.85546875" style="53" customWidth="1"/>
    <col min="5" max="5" width="1.7109375" style="53" customWidth="1"/>
    <col min="6" max="6" width="17.42578125" style="53" customWidth="1"/>
    <col min="7" max="7" width="1.140625" style="53" customWidth="1"/>
    <col min="8" max="8" width="19" style="53" customWidth="1"/>
    <col min="9" max="9" width="15" style="53" bestFit="1" customWidth="1"/>
    <col min="10" max="10" width="9.140625" style="53" hidden="1" customWidth="1"/>
    <col min="11" max="12" width="0" style="53" hidden="1" customWidth="1"/>
    <col min="13" max="13" width="15" style="53" bestFit="1" customWidth="1"/>
    <col min="14" max="16384" width="9.140625" style="53"/>
  </cols>
  <sheetData>
    <row r="1" spans="1:8" ht="13.5">
      <c r="A1" s="4" t="s">
        <v>609</v>
      </c>
      <c r="B1" s="107"/>
      <c r="C1" s="107"/>
      <c r="D1" s="107"/>
      <c r="E1" s="107"/>
      <c r="G1" s="108"/>
      <c r="H1" s="244" t="s">
        <v>411</v>
      </c>
    </row>
    <row r="2" spans="1:8" ht="13.5">
      <c r="A2" s="240" t="s">
        <v>813</v>
      </c>
      <c r="B2" s="110"/>
      <c r="C2" s="110"/>
      <c r="D2" s="110"/>
      <c r="E2" s="110"/>
      <c r="G2" s="111"/>
      <c r="H2" s="112" t="s">
        <v>412</v>
      </c>
    </row>
    <row r="3" spans="1:8" ht="13.5">
      <c r="A3" s="240" t="s">
        <v>909</v>
      </c>
      <c r="B3" s="110"/>
      <c r="C3" s="110"/>
      <c r="D3" s="110"/>
      <c r="E3" s="110"/>
      <c r="G3" s="111"/>
      <c r="H3" s="109" t="s">
        <v>612</v>
      </c>
    </row>
    <row r="4" spans="1:8" ht="10.5" customHeight="1" thickBot="1">
      <c r="A4" s="113"/>
      <c r="B4" s="114"/>
      <c r="C4" s="114"/>
      <c r="D4" s="114"/>
      <c r="E4" s="114"/>
      <c r="F4" s="115"/>
      <c r="G4" s="115"/>
      <c r="H4" s="115"/>
    </row>
    <row r="5" spans="1:8" ht="18.75">
      <c r="A5" s="445" t="s">
        <v>413</v>
      </c>
      <c r="B5" s="445"/>
      <c r="C5" s="445"/>
      <c r="D5" s="445"/>
      <c r="E5" s="445"/>
      <c r="F5" s="445"/>
      <c r="G5" s="445"/>
      <c r="H5" s="445"/>
    </row>
    <row r="6" spans="1:8" ht="15">
      <c r="A6" s="446" t="s">
        <v>887</v>
      </c>
      <c r="B6" s="446"/>
      <c r="C6" s="446"/>
      <c r="D6" s="446"/>
      <c r="E6" s="446"/>
      <c r="F6" s="446"/>
      <c r="G6" s="446"/>
      <c r="H6" s="446"/>
    </row>
    <row r="7" spans="1:8" ht="15">
      <c r="A7" s="246"/>
      <c r="B7" s="246"/>
      <c r="C7" s="246"/>
      <c r="D7" s="246"/>
      <c r="E7" s="246"/>
      <c r="F7" s="246"/>
      <c r="G7" s="246"/>
      <c r="H7" s="246"/>
    </row>
    <row r="8" spans="1:8" ht="20.25" customHeight="1">
      <c r="A8" s="435" t="s">
        <v>414</v>
      </c>
      <c r="B8" s="435"/>
      <c r="C8" s="435"/>
      <c r="D8" s="435"/>
      <c r="E8" s="435"/>
      <c r="F8" s="435"/>
    </row>
    <row r="9" spans="1:8" ht="60" customHeight="1">
      <c r="A9" s="433" t="s">
        <v>898</v>
      </c>
      <c r="B9" s="433"/>
      <c r="C9" s="433"/>
      <c r="D9" s="433"/>
      <c r="E9" s="433"/>
      <c r="F9" s="433"/>
      <c r="G9" s="433"/>
      <c r="H9" s="433"/>
    </row>
    <row r="10" spans="1:8" ht="20.25" customHeight="1">
      <c r="A10" s="435" t="s">
        <v>415</v>
      </c>
      <c r="B10" s="435"/>
      <c r="C10" s="435"/>
      <c r="D10" s="435"/>
      <c r="E10" s="435"/>
      <c r="F10" s="435"/>
    </row>
    <row r="11" spans="1:8" ht="20.25" customHeight="1">
      <c r="A11" s="116" t="s">
        <v>416</v>
      </c>
      <c r="B11" s="116"/>
      <c r="C11" s="116"/>
      <c r="D11" s="116"/>
      <c r="E11" s="116"/>
      <c r="F11" s="116"/>
    </row>
    <row r="12" spans="1:8" ht="20.25" customHeight="1">
      <c r="A12" s="117" t="s">
        <v>417</v>
      </c>
      <c r="C12" s="117"/>
    </row>
    <row r="13" spans="1:8" ht="30" customHeight="1">
      <c r="A13" s="449" t="s">
        <v>897</v>
      </c>
      <c r="B13" s="449"/>
      <c r="C13" s="449"/>
      <c r="D13" s="449"/>
      <c r="E13" s="449"/>
      <c r="F13" s="449"/>
      <c r="G13" s="449"/>
      <c r="H13" s="449"/>
    </row>
    <row r="14" spans="1:8" ht="19.5" customHeight="1">
      <c r="A14" s="447" t="s">
        <v>787</v>
      </c>
      <c r="B14" s="447"/>
      <c r="C14" s="447"/>
      <c r="D14" s="447"/>
      <c r="E14" s="447"/>
      <c r="F14" s="447"/>
      <c r="G14" s="447"/>
      <c r="H14" s="447"/>
    </row>
    <row r="15" spans="1:8" ht="20.25" customHeight="1">
      <c r="A15" s="117" t="s">
        <v>418</v>
      </c>
    </row>
    <row r="16" spans="1:8" ht="20.25" customHeight="1">
      <c r="A16" s="449" t="s">
        <v>419</v>
      </c>
      <c r="B16" s="449"/>
      <c r="C16" s="449"/>
      <c r="D16" s="449"/>
      <c r="E16" s="449"/>
      <c r="F16" s="449"/>
      <c r="G16" s="449"/>
      <c r="H16" s="449"/>
    </row>
    <row r="17" spans="1:8" ht="20.25" customHeight="1">
      <c r="A17" s="447" t="s">
        <v>420</v>
      </c>
      <c r="B17" s="448"/>
      <c r="C17" s="448"/>
      <c r="D17" s="448"/>
      <c r="E17" s="448"/>
    </row>
    <row r="18" spans="1:8" ht="20.25" customHeight="1">
      <c r="A18" s="449" t="s">
        <v>421</v>
      </c>
      <c r="B18" s="449"/>
      <c r="C18" s="449"/>
      <c r="D18" s="449"/>
      <c r="E18" s="449"/>
      <c r="F18" s="449"/>
      <c r="G18" s="449"/>
      <c r="H18" s="449"/>
    </row>
    <row r="19" spans="1:8" ht="20.25" customHeight="1">
      <c r="A19" s="447" t="s">
        <v>788</v>
      </c>
      <c r="B19" s="448"/>
      <c r="C19" s="448"/>
      <c r="D19" s="448"/>
      <c r="E19" s="448"/>
    </row>
    <row r="20" spans="1:8" ht="20.25" customHeight="1">
      <c r="A20" s="435" t="s">
        <v>422</v>
      </c>
      <c r="B20" s="435"/>
      <c r="C20" s="435"/>
      <c r="D20" s="435"/>
      <c r="E20" s="435"/>
    </row>
    <row r="21" spans="1:8" ht="51" customHeight="1">
      <c r="A21" s="443" t="s">
        <v>697</v>
      </c>
      <c r="B21" s="444"/>
      <c r="C21" s="444"/>
      <c r="D21" s="444"/>
      <c r="E21" s="444"/>
      <c r="F21" s="444"/>
      <c r="G21" s="444"/>
      <c r="H21" s="444"/>
    </row>
    <row r="22" spans="1:8" ht="20.25" customHeight="1">
      <c r="A22" s="435" t="s">
        <v>423</v>
      </c>
      <c r="B22" s="435"/>
      <c r="C22" s="435"/>
      <c r="D22" s="435"/>
      <c r="E22" s="435"/>
    </row>
    <row r="23" spans="1:8" ht="78" customHeight="1">
      <c r="A23" s="443" t="s">
        <v>847</v>
      </c>
      <c r="B23" s="444"/>
      <c r="C23" s="444"/>
      <c r="D23" s="444"/>
      <c r="E23" s="444"/>
      <c r="F23" s="444"/>
      <c r="G23" s="444"/>
      <c r="H23" s="444"/>
    </row>
    <row r="24" spans="1:8" ht="20.25" customHeight="1">
      <c r="A24" s="435" t="s">
        <v>424</v>
      </c>
      <c r="B24" s="435"/>
      <c r="C24" s="435"/>
      <c r="D24" s="435"/>
      <c r="E24" s="435"/>
    </row>
    <row r="25" spans="1:8" ht="20.25" customHeight="1">
      <c r="A25" s="442" t="s">
        <v>425</v>
      </c>
      <c r="B25" s="442"/>
      <c r="C25" s="442"/>
      <c r="D25" s="442"/>
      <c r="E25" s="442"/>
    </row>
    <row r="26" spans="1:8" ht="20.25" customHeight="1">
      <c r="A26" s="435" t="s">
        <v>789</v>
      </c>
      <c r="B26" s="435"/>
      <c r="C26" s="435"/>
      <c r="D26" s="435"/>
      <c r="E26" s="435"/>
    </row>
    <row r="27" spans="1:8" ht="20.25" customHeight="1">
      <c r="A27" s="435" t="s">
        <v>426</v>
      </c>
      <c r="B27" s="435"/>
      <c r="C27" s="435"/>
      <c r="D27" s="435"/>
      <c r="E27" s="435"/>
    </row>
    <row r="28" spans="1:8" ht="20.25" customHeight="1">
      <c r="A28" s="421" t="s">
        <v>427</v>
      </c>
      <c r="B28" s="421"/>
      <c r="C28" s="421"/>
      <c r="D28" s="421"/>
      <c r="E28" s="421"/>
      <c r="F28" s="421"/>
      <c r="G28" s="421"/>
      <c r="H28" s="421"/>
    </row>
    <row r="29" spans="1:8" ht="20.25" customHeight="1">
      <c r="A29" s="435" t="s">
        <v>428</v>
      </c>
      <c r="B29" s="435"/>
      <c r="C29" s="435"/>
      <c r="D29" s="435"/>
      <c r="E29" s="435"/>
    </row>
    <row r="30" spans="1:8" ht="47.25" customHeight="1">
      <c r="A30" s="425" t="s">
        <v>700</v>
      </c>
      <c r="B30" s="421"/>
      <c r="C30" s="421"/>
      <c r="D30" s="421"/>
      <c r="E30" s="421"/>
      <c r="F30" s="421"/>
      <c r="G30" s="421"/>
      <c r="H30" s="421"/>
    </row>
    <row r="31" spans="1:8" ht="20.25" customHeight="1">
      <c r="A31" s="435" t="s">
        <v>699</v>
      </c>
      <c r="B31" s="435"/>
      <c r="C31" s="435"/>
      <c r="D31" s="435"/>
      <c r="E31" s="435"/>
    </row>
    <row r="32" spans="1:8" ht="47.25" customHeight="1">
      <c r="A32" s="425" t="s">
        <v>701</v>
      </c>
      <c r="B32" s="421"/>
      <c r="C32" s="421"/>
      <c r="D32" s="421"/>
      <c r="E32" s="421"/>
      <c r="F32" s="421"/>
      <c r="G32" s="421"/>
      <c r="H32" s="421"/>
    </row>
    <row r="33" spans="1:8" ht="20.25" customHeight="1">
      <c r="A33" s="435" t="s">
        <v>702</v>
      </c>
      <c r="B33" s="435"/>
      <c r="C33" s="435"/>
      <c r="D33" s="435"/>
      <c r="E33" s="435"/>
    </row>
    <row r="34" spans="1:8" ht="34.5" customHeight="1">
      <c r="A34" s="425" t="s">
        <v>698</v>
      </c>
      <c r="B34" s="421"/>
      <c r="C34" s="421"/>
      <c r="D34" s="421"/>
      <c r="E34" s="421"/>
      <c r="F34" s="421"/>
      <c r="G34" s="421"/>
      <c r="H34" s="421"/>
    </row>
    <row r="35" spans="1:8" ht="20.25" customHeight="1">
      <c r="A35" s="435" t="s">
        <v>706</v>
      </c>
      <c r="B35" s="435"/>
      <c r="C35" s="435"/>
      <c r="D35" s="435"/>
      <c r="E35" s="435"/>
    </row>
    <row r="36" spans="1:8" ht="33" customHeight="1">
      <c r="A36" s="421" t="s">
        <v>803</v>
      </c>
      <c r="B36" s="421"/>
      <c r="C36" s="421"/>
      <c r="D36" s="421"/>
      <c r="E36" s="421"/>
      <c r="F36" s="421"/>
      <c r="G36" s="421"/>
      <c r="H36" s="421"/>
    </row>
    <row r="37" spans="1:8" ht="33" customHeight="1">
      <c r="A37" s="421" t="s">
        <v>429</v>
      </c>
      <c r="B37" s="421"/>
      <c r="C37" s="421"/>
      <c r="D37" s="421"/>
      <c r="E37" s="421"/>
      <c r="F37" s="421"/>
      <c r="G37" s="421"/>
      <c r="H37" s="421"/>
    </row>
    <row r="38" spans="1:8" ht="20.25" customHeight="1">
      <c r="A38" s="425" t="s">
        <v>430</v>
      </c>
      <c r="B38" s="425"/>
      <c r="C38" s="425"/>
      <c r="D38" s="425"/>
      <c r="E38" s="425"/>
    </row>
    <row r="39" spans="1:8" ht="20.25" customHeight="1">
      <c r="A39" s="425" t="s">
        <v>431</v>
      </c>
      <c r="B39" s="425"/>
      <c r="C39" s="425"/>
      <c r="D39" s="425"/>
      <c r="E39" s="425"/>
      <c r="F39" s="425"/>
      <c r="G39" s="425"/>
      <c r="H39" s="425"/>
    </row>
    <row r="40" spans="1:8" ht="20.25" customHeight="1">
      <c r="A40" s="425" t="s">
        <v>432</v>
      </c>
      <c r="B40" s="425"/>
      <c r="C40" s="425"/>
      <c r="D40" s="425"/>
      <c r="E40" s="425"/>
    </row>
    <row r="41" spans="1:8" ht="20.25" customHeight="1">
      <c r="A41" s="425" t="s">
        <v>433</v>
      </c>
      <c r="B41" s="425"/>
      <c r="C41" s="425"/>
      <c r="D41" s="425"/>
      <c r="E41" s="425"/>
    </row>
    <row r="42" spans="1:8" ht="20.25" customHeight="1">
      <c r="A42" s="425" t="s">
        <v>434</v>
      </c>
      <c r="B42" s="425"/>
      <c r="C42" s="425"/>
      <c r="D42" s="425"/>
      <c r="E42" s="425"/>
    </row>
    <row r="43" spans="1:8" ht="33" customHeight="1">
      <c r="A43" s="421" t="s">
        <v>435</v>
      </c>
      <c r="B43" s="421"/>
      <c r="C43" s="421"/>
      <c r="D43" s="421"/>
      <c r="E43" s="421"/>
      <c r="F43" s="421"/>
      <c r="G43" s="421"/>
      <c r="H43" s="421"/>
    </row>
    <row r="44" spans="1:8" ht="20.25" customHeight="1">
      <c r="A44" s="433" t="s">
        <v>707</v>
      </c>
      <c r="B44" s="425"/>
      <c r="C44" s="425"/>
      <c r="D44" s="425"/>
      <c r="E44" s="425"/>
    </row>
    <row r="45" spans="1:8" ht="35.25" customHeight="1">
      <c r="A45" s="425" t="s">
        <v>703</v>
      </c>
      <c r="B45" s="421"/>
      <c r="C45" s="421"/>
      <c r="D45" s="421"/>
      <c r="E45" s="421"/>
      <c r="F45" s="421"/>
      <c r="G45" s="421"/>
      <c r="H45" s="421"/>
    </row>
    <row r="46" spans="1:8" ht="33" customHeight="1">
      <c r="A46" s="425" t="s">
        <v>704</v>
      </c>
      <c r="B46" s="421"/>
      <c r="C46" s="421"/>
      <c r="D46" s="421"/>
      <c r="E46" s="421"/>
      <c r="F46" s="421"/>
      <c r="G46" s="421"/>
      <c r="H46" s="421"/>
    </row>
    <row r="47" spans="1:8" ht="33" customHeight="1">
      <c r="A47" s="421" t="s">
        <v>436</v>
      </c>
      <c r="B47" s="421"/>
      <c r="C47" s="421"/>
      <c r="D47" s="421"/>
      <c r="E47" s="421"/>
      <c r="F47" s="421"/>
      <c r="G47" s="421"/>
      <c r="H47" s="421"/>
    </row>
    <row r="48" spans="1:8" ht="20.25" customHeight="1">
      <c r="A48" s="120" t="s">
        <v>437</v>
      </c>
      <c r="B48" s="121" t="s">
        <v>438</v>
      </c>
    </row>
    <row r="49" spans="1:8" ht="20.25" customHeight="1">
      <c r="A49" s="58" t="s">
        <v>439</v>
      </c>
      <c r="B49" s="122" t="s">
        <v>440</v>
      </c>
    </row>
    <row r="50" spans="1:8" ht="20.25" customHeight="1">
      <c r="A50" s="58" t="s">
        <v>441</v>
      </c>
      <c r="B50" s="122" t="s">
        <v>442</v>
      </c>
    </row>
    <row r="51" spans="1:8" ht="20.25" customHeight="1">
      <c r="A51" s="433" t="s">
        <v>708</v>
      </c>
      <c r="B51" s="425"/>
      <c r="C51" s="425"/>
      <c r="D51" s="425"/>
      <c r="E51" s="425"/>
    </row>
    <row r="52" spans="1:8" ht="34.5" customHeight="1">
      <c r="A52" s="425" t="s">
        <v>705</v>
      </c>
      <c r="B52" s="421"/>
      <c r="C52" s="421"/>
      <c r="D52" s="421"/>
      <c r="E52" s="421"/>
      <c r="F52" s="421"/>
      <c r="G52" s="421"/>
      <c r="H52" s="421"/>
    </row>
    <row r="53" spans="1:8" ht="18.75" customHeight="1">
      <c r="A53" s="435" t="s">
        <v>709</v>
      </c>
      <c r="B53" s="435"/>
      <c r="C53" s="435"/>
      <c r="D53" s="435"/>
      <c r="E53" s="435"/>
    </row>
    <row r="54" spans="1:8" ht="47.25" customHeight="1">
      <c r="A54" s="421" t="s">
        <v>443</v>
      </c>
      <c r="B54" s="421"/>
      <c r="C54" s="421"/>
      <c r="D54" s="421"/>
      <c r="E54" s="421"/>
      <c r="F54" s="421"/>
      <c r="G54" s="421"/>
      <c r="H54" s="421"/>
    </row>
    <row r="55" spans="1:8" ht="20.25" customHeight="1">
      <c r="A55" s="426" t="s">
        <v>444</v>
      </c>
      <c r="B55" s="426"/>
      <c r="C55" s="426"/>
      <c r="D55" s="426"/>
      <c r="E55" s="426"/>
    </row>
    <row r="56" spans="1:8" ht="44.25" customHeight="1">
      <c r="A56" s="421" t="s">
        <v>445</v>
      </c>
      <c r="B56" s="421"/>
      <c r="C56" s="421"/>
      <c r="D56" s="421"/>
      <c r="E56" s="421"/>
      <c r="F56" s="421"/>
      <c r="G56" s="421"/>
      <c r="H56" s="421"/>
    </row>
    <row r="57" spans="1:8" ht="18.75" customHeight="1">
      <c r="A57" s="426" t="s">
        <v>447</v>
      </c>
      <c r="B57" s="426"/>
      <c r="C57" s="426"/>
      <c r="D57" s="426"/>
      <c r="E57" s="426"/>
    </row>
    <row r="58" spans="1:8" ht="44.25" customHeight="1">
      <c r="A58" s="421" t="s">
        <v>448</v>
      </c>
      <c r="B58" s="421"/>
      <c r="C58" s="421"/>
      <c r="D58" s="421"/>
      <c r="E58" s="421"/>
      <c r="F58" s="421"/>
      <c r="G58" s="421"/>
      <c r="H58" s="421"/>
    </row>
    <row r="59" spans="1:8" ht="33" customHeight="1">
      <c r="A59" s="421" t="s">
        <v>449</v>
      </c>
      <c r="B59" s="421"/>
      <c r="C59" s="421"/>
      <c r="D59" s="421"/>
      <c r="E59" s="421"/>
      <c r="F59" s="421"/>
      <c r="G59" s="421"/>
      <c r="H59" s="421"/>
    </row>
    <row r="60" spans="1:8" ht="33" customHeight="1">
      <c r="A60" s="421" t="s">
        <v>450</v>
      </c>
      <c r="B60" s="421"/>
      <c r="C60" s="421"/>
      <c r="D60" s="421"/>
      <c r="E60" s="421"/>
      <c r="F60" s="421"/>
      <c r="G60" s="421"/>
      <c r="H60" s="421"/>
    </row>
    <row r="61" spans="1:8" ht="33" customHeight="1">
      <c r="A61" s="421" t="s">
        <v>451</v>
      </c>
      <c r="B61" s="421"/>
      <c r="C61" s="421"/>
      <c r="D61" s="421"/>
      <c r="E61" s="421"/>
      <c r="F61" s="421"/>
      <c r="G61" s="421"/>
      <c r="H61" s="421"/>
    </row>
    <row r="62" spans="1:8" ht="35.25" customHeight="1">
      <c r="A62" s="421" t="s">
        <v>452</v>
      </c>
      <c r="B62" s="421"/>
      <c r="C62" s="421"/>
      <c r="D62" s="421"/>
      <c r="E62" s="421"/>
      <c r="F62" s="421"/>
      <c r="G62" s="421"/>
      <c r="H62" s="421"/>
    </row>
    <row r="63" spans="1:8" ht="33" customHeight="1">
      <c r="A63" s="421" t="s">
        <v>453</v>
      </c>
      <c r="B63" s="421"/>
      <c r="C63" s="421"/>
      <c r="D63" s="421"/>
      <c r="E63" s="421"/>
      <c r="F63" s="421"/>
      <c r="G63" s="421"/>
      <c r="H63" s="421"/>
    </row>
    <row r="64" spans="1:8" ht="60" customHeight="1">
      <c r="A64" s="421" t="s">
        <v>454</v>
      </c>
      <c r="B64" s="421"/>
      <c r="C64" s="421"/>
      <c r="D64" s="421"/>
      <c r="E64" s="421"/>
      <c r="F64" s="421"/>
      <c r="G64" s="421"/>
      <c r="H64" s="421"/>
    </row>
    <row r="65" spans="1:8" ht="20.25" customHeight="1">
      <c r="A65" s="435" t="s">
        <v>710</v>
      </c>
      <c r="B65" s="435"/>
      <c r="C65" s="435"/>
      <c r="D65" s="435"/>
      <c r="E65" s="435"/>
    </row>
    <row r="66" spans="1:8" ht="20.25" customHeight="1">
      <c r="A66" s="441" t="s">
        <v>455</v>
      </c>
      <c r="B66" s="441"/>
      <c r="C66" s="441"/>
      <c r="D66" s="441"/>
      <c r="E66" s="441"/>
    </row>
    <row r="67" spans="1:8" ht="31.5" customHeight="1">
      <c r="A67" s="421" t="s">
        <v>456</v>
      </c>
      <c r="B67" s="421"/>
      <c r="C67" s="421"/>
      <c r="D67" s="421"/>
      <c r="E67" s="421"/>
      <c r="F67" s="421"/>
      <c r="G67" s="421"/>
      <c r="H67" s="421"/>
    </row>
    <row r="68" spans="1:8" ht="20.25" customHeight="1">
      <c r="A68" s="421" t="s">
        <v>457</v>
      </c>
      <c r="B68" s="421"/>
      <c r="C68" s="421"/>
      <c r="D68" s="421"/>
      <c r="E68" s="421"/>
      <c r="F68" s="421"/>
      <c r="G68" s="421"/>
      <c r="H68" s="421"/>
    </row>
    <row r="69" spans="1:8" ht="21" customHeight="1">
      <c r="A69" s="421" t="s">
        <v>458</v>
      </c>
      <c r="B69" s="421"/>
      <c r="C69" s="421"/>
      <c r="D69" s="421"/>
      <c r="E69" s="421"/>
      <c r="F69" s="421"/>
      <c r="G69" s="421"/>
      <c r="H69" s="421"/>
    </row>
    <row r="70" spans="1:8" ht="20.25" customHeight="1">
      <c r="A70" s="433" t="s">
        <v>711</v>
      </c>
      <c r="B70" s="425"/>
      <c r="C70" s="425"/>
      <c r="D70" s="425"/>
      <c r="E70" s="425"/>
    </row>
    <row r="71" spans="1:8" ht="20.25" customHeight="1">
      <c r="A71" s="425" t="s">
        <v>459</v>
      </c>
      <c r="B71" s="425"/>
      <c r="C71" s="425"/>
      <c r="D71" s="425"/>
      <c r="E71" s="425"/>
    </row>
    <row r="72" spans="1:8" ht="20.25" customHeight="1">
      <c r="A72" s="421" t="s">
        <v>460</v>
      </c>
      <c r="B72" s="421"/>
      <c r="C72" s="421"/>
      <c r="D72" s="421"/>
      <c r="E72" s="421"/>
      <c r="F72" s="421"/>
      <c r="G72" s="421"/>
      <c r="H72" s="421"/>
    </row>
    <row r="73" spans="1:8" ht="20.25" customHeight="1">
      <c r="A73" s="425" t="s">
        <v>461</v>
      </c>
      <c r="B73" s="425"/>
      <c r="C73" s="425"/>
      <c r="D73" s="425"/>
      <c r="E73" s="425"/>
    </row>
    <row r="74" spans="1:8" ht="33" customHeight="1">
      <c r="A74" s="421" t="s">
        <v>462</v>
      </c>
      <c r="B74" s="421"/>
      <c r="C74" s="421"/>
      <c r="D74" s="421"/>
      <c r="E74" s="421"/>
      <c r="F74" s="421"/>
      <c r="G74" s="421"/>
      <c r="H74" s="421"/>
    </row>
    <row r="75" spans="1:8" ht="20.25" customHeight="1">
      <c r="A75" s="425" t="s">
        <v>463</v>
      </c>
      <c r="B75" s="425"/>
      <c r="C75" s="425"/>
      <c r="D75" s="425"/>
      <c r="E75" s="425"/>
    </row>
    <row r="76" spans="1:8" ht="33" customHeight="1">
      <c r="A76" s="421" t="s">
        <v>464</v>
      </c>
      <c r="B76" s="421"/>
      <c r="C76" s="421"/>
      <c r="D76" s="421"/>
      <c r="E76" s="421"/>
      <c r="F76" s="421"/>
      <c r="G76" s="421"/>
      <c r="H76" s="421"/>
    </row>
    <row r="77" spans="1:8" ht="20.25" customHeight="1">
      <c r="A77" s="433" t="s">
        <v>712</v>
      </c>
      <c r="B77" s="425"/>
      <c r="C77" s="425"/>
      <c r="D77" s="425"/>
      <c r="E77" s="425"/>
    </row>
    <row r="78" spans="1:8" ht="20.25" customHeight="1">
      <c r="A78" s="425" t="s">
        <v>465</v>
      </c>
      <c r="B78" s="425"/>
      <c r="C78" s="425"/>
      <c r="D78" s="425"/>
      <c r="E78" s="425"/>
      <c r="F78" s="425"/>
    </row>
    <row r="79" spans="1:8" ht="20.25" customHeight="1">
      <c r="A79" s="425" t="s">
        <v>466</v>
      </c>
      <c r="B79" s="425"/>
      <c r="C79" s="425"/>
      <c r="D79" s="425"/>
      <c r="E79" s="425"/>
    </row>
    <row r="80" spans="1:8" ht="51" customHeight="1">
      <c r="A80" s="421" t="s">
        <v>467</v>
      </c>
      <c r="B80" s="421"/>
      <c r="C80" s="421"/>
      <c r="D80" s="421"/>
      <c r="E80" s="421"/>
      <c r="F80" s="421"/>
      <c r="G80" s="421"/>
      <c r="H80" s="421"/>
    </row>
    <row r="81" spans="1:8" ht="20.25" customHeight="1">
      <c r="A81" s="425" t="s">
        <v>468</v>
      </c>
      <c r="B81" s="425"/>
      <c r="C81" s="425"/>
      <c r="D81" s="425"/>
      <c r="E81" s="425"/>
    </row>
    <row r="82" spans="1:8" ht="69" customHeight="1">
      <c r="A82" s="421" t="s">
        <v>469</v>
      </c>
      <c r="B82" s="421"/>
      <c r="C82" s="421"/>
      <c r="D82" s="421"/>
      <c r="E82" s="421"/>
      <c r="F82" s="421"/>
      <c r="G82" s="421"/>
      <c r="H82" s="421"/>
    </row>
    <row r="83" spans="1:8" ht="76.5" customHeight="1">
      <c r="A83" s="421" t="s">
        <v>475</v>
      </c>
      <c r="B83" s="421"/>
      <c r="C83" s="421"/>
      <c r="D83" s="421"/>
      <c r="E83" s="421"/>
      <c r="F83" s="421"/>
      <c r="G83" s="421"/>
      <c r="H83" s="421"/>
    </row>
    <row r="84" spans="1:8" ht="65.25" customHeight="1">
      <c r="A84" s="421" t="s">
        <v>476</v>
      </c>
      <c r="B84" s="421"/>
      <c r="C84" s="421"/>
      <c r="D84" s="421"/>
      <c r="E84" s="421"/>
      <c r="F84" s="421"/>
      <c r="G84" s="421"/>
      <c r="H84" s="421"/>
    </row>
    <row r="85" spans="1:8" ht="20.25" customHeight="1">
      <c r="A85" s="433" t="s">
        <v>713</v>
      </c>
      <c r="B85" s="425"/>
      <c r="C85" s="425"/>
      <c r="D85" s="425"/>
      <c r="E85" s="425"/>
    </row>
    <row r="86" spans="1:8" ht="20.25" customHeight="1">
      <c r="A86" s="440" t="s">
        <v>714</v>
      </c>
      <c r="B86" s="440"/>
      <c r="C86" s="440"/>
      <c r="D86" s="440"/>
      <c r="E86" s="440"/>
    </row>
    <row r="87" spans="1:8" ht="37.5" customHeight="1">
      <c r="A87" s="425" t="s">
        <v>715</v>
      </c>
      <c r="B87" s="421"/>
      <c r="C87" s="421"/>
      <c r="D87" s="421"/>
      <c r="E87" s="421"/>
      <c r="F87" s="421"/>
      <c r="G87" s="421"/>
      <c r="H87" s="421"/>
    </row>
    <row r="88" spans="1:8" ht="20.25" customHeight="1">
      <c r="A88" s="440" t="s">
        <v>716</v>
      </c>
      <c r="B88" s="440"/>
      <c r="C88" s="440"/>
      <c r="D88" s="440"/>
      <c r="E88" s="440"/>
    </row>
    <row r="89" spans="1:8" ht="90.75" customHeight="1">
      <c r="A89" s="425" t="s">
        <v>717</v>
      </c>
      <c r="B89" s="421"/>
      <c r="C89" s="421"/>
      <c r="D89" s="421"/>
      <c r="E89" s="421"/>
      <c r="F89" s="421"/>
      <c r="G89" s="421"/>
      <c r="H89" s="421"/>
    </row>
    <row r="90" spans="1:8" ht="20.25" customHeight="1">
      <c r="A90" s="440" t="s">
        <v>718</v>
      </c>
      <c r="B90" s="440"/>
      <c r="C90" s="440"/>
      <c r="D90" s="440"/>
      <c r="E90" s="440"/>
    </row>
    <row r="91" spans="1:8" ht="29.25" customHeight="1">
      <c r="A91" s="425" t="s">
        <v>719</v>
      </c>
      <c r="B91" s="425"/>
      <c r="C91" s="425"/>
      <c r="D91" s="425"/>
      <c r="E91" s="425"/>
      <c r="F91" s="425"/>
      <c r="G91" s="425"/>
      <c r="H91" s="425"/>
    </row>
    <row r="92" spans="1:8" ht="20.25" customHeight="1">
      <c r="A92" s="440" t="s">
        <v>529</v>
      </c>
      <c r="B92" s="440"/>
      <c r="C92" s="440"/>
      <c r="D92" s="440"/>
      <c r="E92" s="440"/>
    </row>
    <row r="93" spans="1:8" ht="63" customHeight="1">
      <c r="A93" s="425" t="s">
        <v>720</v>
      </c>
      <c r="B93" s="421"/>
      <c r="C93" s="421"/>
      <c r="D93" s="421"/>
      <c r="E93" s="421"/>
      <c r="F93" s="421"/>
      <c r="G93" s="421"/>
      <c r="H93" s="421"/>
    </row>
    <row r="94" spans="1:8" ht="14.25">
      <c r="A94" s="117" t="s">
        <v>721</v>
      </c>
    </row>
    <row r="95" spans="1:8" ht="51.75" customHeight="1">
      <c r="A95" s="421" t="s">
        <v>479</v>
      </c>
      <c r="B95" s="421"/>
      <c r="C95" s="421"/>
      <c r="D95" s="421"/>
      <c r="E95" s="421"/>
      <c r="F95" s="421"/>
      <c r="G95" s="421"/>
      <c r="H95" s="421"/>
    </row>
    <row r="96" spans="1:8" ht="21.75" customHeight="1">
      <c r="A96" s="421" t="s">
        <v>480</v>
      </c>
      <c r="B96" s="421"/>
      <c r="C96" s="421"/>
      <c r="D96" s="421"/>
      <c r="E96" s="421"/>
      <c r="F96" s="421"/>
      <c r="G96" s="421"/>
      <c r="H96" s="421"/>
    </row>
    <row r="97" spans="1:8" ht="21.75" customHeight="1">
      <c r="A97" s="363"/>
      <c r="B97" s="363"/>
      <c r="C97" s="363"/>
      <c r="D97" s="363"/>
      <c r="E97" s="363"/>
      <c r="F97" s="363"/>
      <c r="G97" s="363"/>
      <c r="H97" s="363"/>
    </row>
    <row r="98" spans="1:8" ht="21.75" customHeight="1">
      <c r="A98" s="363"/>
      <c r="B98" s="363"/>
      <c r="C98" s="363"/>
      <c r="D98" s="363"/>
      <c r="E98" s="363"/>
      <c r="F98" s="363"/>
      <c r="G98" s="363"/>
      <c r="H98" s="363"/>
    </row>
    <row r="99" spans="1:8" ht="21.75" customHeight="1">
      <c r="A99" s="363"/>
      <c r="B99" s="363"/>
      <c r="C99" s="363"/>
      <c r="D99" s="363"/>
      <c r="E99" s="363"/>
      <c r="F99" s="363"/>
      <c r="G99" s="363"/>
      <c r="H99" s="363"/>
    </row>
    <row r="100" spans="1:8" ht="24" customHeight="1">
      <c r="A100" s="116" t="s">
        <v>790</v>
      </c>
      <c r="B100" s="116"/>
      <c r="C100" s="116"/>
      <c r="D100" s="116"/>
      <c r="E100" s="116"/>
      <c r="F100" s="116"/>
      <c r="G100" s="116"/>
      <c r="H100" s="116"/>
    </row>
    <row r="101" spans="1:8" ht="24" customHeight="1">
      <c r="A101" s="435" t="s">
        <v>791</v>
      </c>
      <c r="B101" s="435"/>
    </row>
    <row r="102" spans="1:8" ht="24" customHeight="1" thickBot="1">
      <c r="A102" s="102"/>
      <c r="B102" s="342" t="s">
        <v>888</v>
      </c>
      <c r="C102" s="103"/>
      <c r="D102" s="341" t="s">
        <v>827</v>
      </c>
    </row>
    <row r="103" spans="1:8" ht="24" customHeight="1">
      <c r="A103" s="58" t="s">
        <v>495</v>
      </c>
      <c r="B103" s="14">
        <v>14656292</v>
      </c>
      <c r="C103" s="124"/>
      <c r="D103" s="14">
        <v>2723111</v>
      </c>
    </row>
    <row r="104" spans="1:8" ht="20.25" customHeight="1">
      <c r="A104" s="58" t="s">
        <v>496</v>
      </c>
      <c r="B104" s="14">
        <f>SUM(B106:B108)</f>
        <v>90704256221</v>
      </c>
      <c r="C104" s="14">
        <f>+C106+C107+C108</f>
        <v>0</v>
      </c>
      <c r="D104" s="14">
        <v>47165045514</v>
      </c>
    </row>
    <row r="105" spans="1:8" ht="20.25" customHeight="1">
      <c r="A105" s="59" t="s">
        <v>371</v>
      </c>
      <c r="B105" s="16"/>
      <c r="C105" s="125"/>
      <c r="D105" s="16"/>
    </row>
    <row r="106" spans="1:8" ht="21" customHeight="1">
      <c r="A106" s="59" t="s">
        <v>497</v>
      </c>
      <c r="B106" s="16">
        <v>42123582708</v>
      </c>
      <c r="C106" s="125"/>
      <c r="D106" s="16">
        <v>165721714</v>
      </c>
    </row>
    <row r="107" spans="1:8" ht="29.25" customHeight="1">
      <c r="A107" s="59" t="s">
        <v>498</v>
      </c>
      <c r="B107" s="16">
        <v>8481406260</v>
      </c>
      <c r="C107" s="125"/>
      <c r="D107" s="16">
        <v>2676623903</v>
      </c>
    </row>
    <row r="108" spans="1:8" ht="24" customHeight="1">
      <c r="A108" s="59" t="s">
        <v>499</v>
      </c>
      <c r="B108" s="16">
        <v>40099267253</v>
      </c>
      <c r="C108" s="125"/>
      <c r="D108" s="16">
        <v>44322699897</v>
      </c>
    </row>
    <row r="109" spans="1:8" ht="24" customHeight="1">
      <c r="A109" s="58" t="s">
        <v>500</v>
      </c>
      <c r="B109" s="14">
        <f>+B110</f>
        <v>32000000000</v>
      </c>
      <c r="C109" s="124"/>
      <c r="D109" s="14">
        <v>0</v>
      </c>
    </row>
    <row r="110" spans="1:8" ht="34.5" customHeight="1" thickBot="1">
      <c r="A110" s="59" t="s">
        <v>501</v>
      </c>
      <c r="B110" s="16">
        <v>32000000000</v>
      </c>
      <c r="C110" s="125"/>
      <c r="D110" s="16"/>
    </row>
    <row r="111" spans="1:8" ht="25.5" customHeight="1" thickBot="1">
      <c r="A111" s="126" t="s">
        <v>502</v>
      </c>
      <c r="B111" s="22">
        <f>+B103+B104+B109</f>
        <v>122718912513</v>
      </c>
      <c r="C111" s="127"/>
      <c r="D111" s="22">
        <f>+D103+D104+D109</f>
        <v>47167768625</v>
      </c>
      <c r="H111" s="128"/>
    </row>
    <row r="112" spans="1:8" ht="25.5" hidden="1" customHeight="1" thickTop="1">
      <c r="A112" s="435" t="s">
        <v>723</v>
      </c>
      <c r="B112" s="435"/>
      <c r="C112" s="435"/>
      <c r="D112" s="435"/>
      <c r="E112" s="435"/>
      <c r="F112" s="435"/>
    </row>
    <row r="113" spans="1:4" ht="36.75" hidden="1" customHeight="1">
      <c r="A113" s="129"/>
      <c r="B113" s="252" t="s">
        <v>724</v>
      </c>
      <c r="D113" s="252" t="s">
        <v>725</v>
      </c>
    </row>
    <row r="114" spans="1:4" ht="20.25" hidden="1" customHeight="1" thickBot="1">
      <c r="A114" s="105"/>
      <c r="B114" s="202" t="s">
        <v>507</v>
      </c>
      <c r="C114" s="61"/>
      <c r="D114" s="253" t="s">
        <v>591</v>
      </c>
    </row>
    <row r="115" spans="1:4" ht="20.25" hidden="1" customHeight="1">
      <c r="A115" s="126" t="s">
        <v>726</v>
      </c>
      <c r="B115" s="14">
        <f>+B116+B117</f>
        <v>0</v>
      </c>
      <c r="C115" s="15"/>
      <c r="D115" s="14"/>
    </row>
    <row r="116" spans="1:4" ht="20.25" hidden="1" customHeight="1">
      <c r="A116" s="254" t="s">
        <v>727</v>
      </c>
      <c r="B116" s="16">
        <v>0</v>
      </c>
      <c r="C116" s="17"/>
      <c r="D116" s="16">
        <v>0</v>
      </c>
    </row>
    <row r="117" spans="1:4" ht="20.25" hidden="1" customHeight="1">
      <c r="A117" s="126" t="s">
        <v>728</v>
      </c>
      <c r="B117" s="18">
        <v>0</v>
      </c>
      <c r="C117" s="19"/>
      <c r="D117" s="18"/>
    </row>
    <row r="118" spans="1:4" ht="20.25" hidden="1" customHeight="1" thickBot="1">
      <c r="A118" s="254" t="s">
        <v>727</v>
      </c>
      <c r="B118" s="20"/>
      <c r="C118" s="21"/>
      <c r="D118" s="20"/>
    </row>
    <row r="119" spans="1:4" ht="20.25" hidden="1" customHeight="1" thickBot="1">
      <c r="A119" s="126" t="s">
        <v>502</v>
      </c>
      <c r="B119" s="22">
        <f>+B115+B118</f>
        <v>0</v>
      </c>
      <c r="C119" s="23"/>
      <c r="D119" s="22"/>
    </row>
    <row r="120" spans="1:4" ht="20.25" hidden="1" customHeight="1" thickTop="1">
      <c r="A120" s="126"/>
      <c r="B120" s="99"/>
      <c r="C120" s="23"/>
      <c r="D120" s="99"/>
    </row>
    <row r="121" spans="1:4" ht="23.25" customHeight="1" thickTop="1">
      <c r="A121" s="116" t="s">
        <v>792</v>
      </c>
    </row>
    <row r="122" spans="1:4" ht="23.25" customHeight="1">
      <c r="A122" s="129" t="s">
        <v>793</v>
      </c>
      <c r="B122" s="129"/>
    </row>
    <row r="123" spans="1:4" ht="20.25" customHeight="1" thickBot="1">
      <c r="A123" s="203"/>
      <c r="B123" s="342" t="s">
        <v>888</v>
      </c>
      <c r="C123" s="200"/>
      <c r="D123" s="341" t="s">
        <v>827</v>
      </c>
    </row>
    <row r="124" spans="1:4" ht="23.25" customHeight="1">
      <c r="A124" s="130" t="s">
        <v>841</v>
      </c>
      <c r="B124" s="14">
        <f>+B125+B126</f>
        <v>28060561260</v>
      </c>
      <c r="C124" s="15"/>
      <c r="D124" s="14">
        <f>D125+D126</f>
        <v>1010561260</v>
      </c>
    </row>
    <row r="125" spans="1:4" ht="23.25" customHeight="1">
      <c r="A125" s="131" t="s">
        <v>503</v>
      </c>
      <c r="B125" s="16">
        <v>81260</v>
      </c>
      <c r="C125" s="17"/>
      <c r="D125" s="16">
        <v>81260</v>
      </c>
    </row>
    <row r="126" spans="1:4" ht="23.25" customHeight="1">
      <c r="A126" s="131" t="s">
        <v>504</v>
      </c>
      <c r="B126" s="18">
        <v>28060480000</v>
      </c>
      <c r="C126" s="19"/>
      <c r="D126" s="18">
        <v>1010480000</v>
      </c>
    </row>
    <row r="127" spans="1:4" ht="23.25" customHeight="1">
      <c r="A127" s="130" t="s">
        <v>889</v>
      </c>
      <c r="B127" s="20">
        <v>11000000000</v>
      </c>
      <c r="C127" s="19"/>
      <c r="D127" s="18"/>
    </row>
    <row r="128" spans="1:4" ht="23.25" customHeight="1" thickBot="1">
      <c r="A128" s="130" t="s">
        <v>505</v>
      </c>
      <c r="B128" s="20">
        <v>701464</v>
      </c>
      <c r="C128" s="21"/>
      <c r="D128" s="20">
        <v>701464</v>
      </c>
    </row>
    <row r="129" spans="1:6" ht="23.25" customHeight="1" thickBot="1">
      <c r="A129" s="126" t="s">
        <v>502</v>
      </c>
      <c r="B129" s="22">
        <f>+B124+B128+B127</f>
        <v>39061262724</v>
      </c>
      <c r="C129" s="23"/>
      <c r="D129" s="22">
        <f>D128+D124</f>
        <v>1011262724</v>
      </c>
      <c r="F129" s="128"/>
    </row>
    <row r="130" spans="1:6" ht="23.25" customHeight="1" thickTop="1">
      <c r="A130" s="126"/>
      <c r="B130" s="99"/>
      <c r="C130" s="23"/>
      <c r="D130" s="99"/>
      <c r="F130" s="128"/>
    </row>
    <row r="131" spans="1:6" ht="20.25" customHeight="1">
      <c r="A131" s="327" t="s">
        <v>804</v>
      </c>
      <c r="B131" s="99"/>
      <c r="C131" s="23"/>
      <c r="D131" s="99"/>
    </row>
    <row r="132" spans="1:6" ht="20.25" customHeight="1">
      <c r="A132" s="327"/>
      <c r="B132" s="99"/>
      <c r="C132" s="23"/>
      <c r="D132" s="99"/>
    </row>
    <row r="133" spans="1:6" ht="20.25" customHeight="1">
      <c r="A133" s="327"/>
      <c r="B133" s="99"/>
      <c r="C133" s="23"/>
      <c r="D133" s="99"/>
    </row>
    <row r="134" spans="1:6" ht="20.25" customHeight="1">
      <c r="A134" s="327"/>
      <c r="B134" s="99"/>
      <c r="C134" s="23"/>
      <c r="D134" s="99"/>
    </row>
    <row r="135" spans="1:6" ht="20.25" customHeight="1">
      <c r="A135" s="327"/>
      <c r="B135" s="99"/>
      <c r="C135" s="23"/>
      <c r="D135" s="99"/>
    </row>
    <row r="136" spans="1:6" ht="20.25" customHeight="1">
      <c r="A136" s="327"/>
      <c r="B136" s="99"/>
      <c r="C136" s="23"/>
      <c r="D136" s="99"/>
    </row>
    <row r="137" spans="1:6" ht="20.25" customHeight="1">
      <c r="A137" s="327"/>
      <c r="B137" s="99"/>
      <c r="C137" s="23"/>
      <c r="D137" s="99"/>
    </row>
    <row r="138" spans="1:6" ht="20.25" customHeight="1">
      <c r="A138" s="327"/>
      <c r="B138" s="99"/>
      <c r="C138" s="23"/>
      <c r="D138" s="99"/>
    </row>
    <row r="139" spans="1:6" ht="20.25" customHeight="1">
      <c r="A139" s="327"/>
      <c r="B139" s="99"/>
      <c r="C139" s="23"/>
      <c r="D139" s="99"/>
    </row>
    <row r="140" spans="1:6" ht="20.25" customHeight="1">
      <c r="A140" s="327"/>
      <c r="B140" s="99"/>
      <c r="C140" s="23"/>
      <c r="D140" s="99"/>
    </row>
    <row r="141" spans="1:6" ht="20.25" customHeight="1">
      <c r="A141" s="327"/>
      <c r="B141" s="99"/>
      <c r="C141" s="23"/>
      <c r="D141" s="99"/>
    </row>
    <row r="142" spans="1:6" ht="20.25" customHeight="1">
      <c r="A142" s="327"/>
      <c r="B142" s="99"/>
      <c r="C142" s="23"/>
      <c r="D142" s="99"/>
    </row>
    <row r="143" spans="1:6" ht="20.25" customHeight="1">
      <c r="A143" s="327"/>
      <c r="B143" s="99"/>
      <c r="C143" s="23"/>
      <c r="D143" s="99"/>
    </row>
    <row r="144" spans="1:6" ht="20.25" customHeight="1">
      <c r="A144" s="327"/>
      <c r="B144" s="99"/>
      <c r="C144" s="23"/>
      <c r="D144" s="99"/>
    </row>
    <row r="145" spans="1:6" ht="20.25" customHeight="1">
      <c r="A145" s="327"/>
      <c r="B145" s="99"/>
      <c r="C145" s="23"/>
      <c r="D145" s="99"/>
    </row>
    <row r="146" spans="1:6" ht="20.25" customHeight="1">
      <c r="A146" s="327"/>
      <c r="B146" s="99"/>
      <c r="C146" s="23"/>
      <c r="D146" s="99"/>
    </row>
    <row r="147" spans="1:6" ht="20.25" customHeight="1">
      <c r="A147" s="327"/>
      <c r="B147" s="99"/>
      <c r="C147" s="23"/>
      <c r="D147" s="99"/>
    </row>
    <row r="148" spans="1:6" ht="20.25" customHeight="1">
      <c r="A148" s="327"/>
      <c r="B148" s="99"/>
      <c r="C148" s="23"/>
      <c r="D148" s="99"/>
    </row>
    <row r="149" spans="1:6" ht="20.25" customHeight="1">
      <c r="A149" s="327"/>
      <c r="B149" s="99"/>
      <c r="C149" s="23"/>
      <c r="D149" s="99"/>
    </row>
    <row r="150" spans="1:6" ht="20.25" customHeight="1">
      <c r="A150" s="327"/>
      <c r="B150" s="99"/>
      <c r="C150" s="23"/>
      <c r="D150" s="99"/>
    </row>
    <row r="151" spans="1:6" ht="20.25" customHeight="1">
      <c r="A151" s="327"/>
      <c r="B151" s="99"/>
      <c r="C151" s="23"/>
      <c r="D151" s="99"/>
    </row>
    <row r="152" spans="1:6" ht="21.75" customHeight="1">
      <c r="A152" s="438" t="s">
        <v>795</v>
      </c>
      <c r="B152" s="439"/>
      <c r="C152" s="439"/>
      <c r="D152" s="439"/>
      <c r="E152" s="439"/>
    </row>
    <row r="153" spans="1:6" ht="21.75" customHeight="1">
      <c r="A153" s="425" t="s">
        <v>506</v>
      </c>
      <c r="B153" s="425"/>
      <c r="C153" s="425"/>
      <c r="D153" s="425"/>
      <c r="E153" s="425"/>
      <c r="F153" s="63"/>
    </row>
    <row r="154" spans="1:6" s="358" customFormat="1" ht="21.75" customHeight="1" thickBot="1">
      <c r="A154" s="102" t="s">
        <v>613</v>
      </c>
      <c r="B154" s="357" t="s">
        <v>606</v>
      </c>
      <c r="C154" s="356"/>
      <c r="D154" s="357" t="s">
        <v>594</v>
      </c>
      <c r="E154" s="356"/>
      <c r="F154" s="383" t="s">
        <v>855</v>
      </c>
    </row>
    <row r="155" spans="1:6" s="392" customFormat="1" ht="21.75" customHeight="1">
      <c r="A155" s="390" t="s">
        <v>503</v>
      </c>
      <c r="B155" s="391">
        <f>SUM(B156:B156)</f>
        <v>5</v>
      </c>
      <c r="C155" s="391"/>
      <c r="D155" s="391">
        <f>SUM(D156:D156)</f>
        <v>81260</v>
      </c>
      <c r="E155" s="391"/>
      <c r="F155" s="391">
        <f>SUM(F156:F156)</f>
        <v>-68760</v>
      </c>
    </row>
    <row r="156" spans="1:6" s="358" customFormat="1" ht="21.75" customHeight="1">
      <c r="A156" s="380" t="s">
        <v>848</v>
      </c>
      <c r="B156" s="30">
        <v>5</v>
      </c>
      <c r="C156" s="30"/>
      <c r="D156" s="30">
        <v>81260</v>
      </c>
      <c r="E156" s="30"/>
      <c r="F156" s="20">
        <v>-68760</v>
      </c>
    </row>
    <row r="157" spans="1:6" s="358" customFormat="1" ht="20.25" customHeight="1">
      <c r="A157" s="390" t="s">
        <v>504</v>
      </c>
      <c r="B157" s="391">
        <f>SUM(B159:B165)</f>
        <v>2114880</v>
      </c>
      <c r="C157" s="391"/>
      <c r="D157" s="391">
        <f>SUM(D159:D165)</f>
        <v>28060480000</v>
      </c>
      <c r="E157" s="391"/>
      <c r="F157" s="391">
        <f>SUM(F159:F165)</f>
        <v>-199616000</v>
      </c>
    </row>
    <row r="158" spans="1:6" s="358" customFormat="1" ht="24.75" customHeight="1">
      <c r="A158" s="390" t="s">
        <v>899</v>
      </c>
      <c r="B158" s="391"/>
      <c r="C158" s="391"/>
      <c r="D158" s="391"/>
      <c r="E158" s="391"/>
      <c r="F158" s="391"/>
    </row>
    <row r="159" spans="1:6" s="358" customFormat="1" ht="24.75" customHeight="1">
      <c r="A159" s="380" t="s">
        <v>849</v>
      </c>
      <c r="B159" s="30">
        <v>35000</v>
      </c>
      <c r="C159" s="30"/>
      <c r="D159" s="30">
        <v>350000000</v>
      </c>
      <c r="E159" s="30"/>
      <c r="F159" s="20">
        <v>-56000000</v>
      </c>
    </row>
    <row r="160" spans="1:6" s="358" customFormat="1" ht="24.75" customHeight="1">
      <c r="A160" s="380" t="s">
        <v>890</v>
      </c>
      <c r="B160" s="30">
        <v>10880</v>
      </c>
      <c r="C160" s="30"/>
      <c r="D160" s="30">
        <v>228480000</v>
      </c>
      <c r="E160" s="30"/>
      <c r="F160" s="20">
        <v>-143616000</v>
      </c>
    </row>
    <row r="161" spans="1:6" s="358" customFormat="1" ht="24.75" customHeight="1">
      <c r="A161" s="390" t="s">
        <v>900</v>
      </c>
      <c r="B161" s="391"/>
      <c r="C161" s="391"/>
      <c r="D161" s="391"/>
      <c r="E161" s="391"/>
      <c r="F161" s="391"/>
    </row>
    <row r="162" spans="1:6" s="358" customFormat="1" ht="24.75" customHeight="1">
      <c r="A162" s="380" t="s">
        <v>850</v>
      </c>
      <c r="B162" s="30">
        <v>54000</v>
      </c>
      <c r="C162" s="30"/>
      <c r="D162" s="30">
        <v>432000000</v>
      </c>
      <c r="E162" s="30"/>
      <c r="F162" s="20"/>
    </row>
    <row r="163" spans="1:6" s="358" customFormat="1" ht="24.75" customHeight="1">
      <c r="A163" s="380" t="s">
        <v>851</v>
      </c>
      <c r="B163" s="30">
        <v>750000</v>
      </c>
      <c r="C163" s="30"/>
      <c r="D163" s="30">
        <v>7500000000</v>
      </c>
      <c r="E163" s="30"/>
      <c r="F163" s="20"/>
    </row>
    <row r="164" spans="1:6" s="358" customFormat="1" ht="24.75" customHeight="1">
      <c r="A164" s="380" t="s">
        <v>852</v>
      </c>
      <c r="B164" s="30">
        <v>1150000</v>
      </c>
      <c r="C164" s="30"/>
      <c r="D164" s="30">
        <v>11500000000</v>
      </c>
      <c r="E164" s="30"/>
      <c r="F164" s="20"/>
    </row>
    <row r="165" spans="1:6" s="358" customFormat="1" ht="24.75" customHeight="1">
      <c r="A165" s="380" t="s">
        <v>854</v>
      </c>
      <c r="B165" s="30">
        <v>115000</v>
      </c>
      <c r="C165" s="30"/>
      <c r="D165" s="30">
        <v>8050000000</v>
      </c>
      <c r="E165" s="30"/>
      <c r="F165" s="20"/>
    </row>
    <row r="166" spans="1:6" s="358" customFormat="1" ht="24.75" customHeight="1" thickBot="1">
      <c r="A166" s="390" t="s">
        <v>853</v>
      </c>
      <c r="B166" s="30"/>
      <c r="C166" s="30"/>
      <c r="D166" s="391">
        <v>701464</v>
      </c>
      <c r="E166" s="30"/>
      <c r="F166" s="20"/>
    </row>
    <row r="167" spans="1:6" s="396" customFormat="1" ht="31.5" customHeight="1" thickBot="1">
      <c r="A167" s="393" t="s">
        <v>751</v>
      </c>
      <c r="B167" s="394">
        <f>B155+B157</f>
        <v>2114885</v>
      </c>
      <c r="C167" s="395"/>
      <c r="D167" s="394">
        <f>D155+D157+D166</f>
        <v>28061262724</v>
      </c>
      <c r="E167" s="395"/>
      <c r="F167" s="394">
        <f>F155+F157+F166</f>
        <v>-199684760</v>
      </c>
    </row>
    <row r="168" spans="1:6" s="358" customFormat="1" ht="20.25" customHeight="1" thickTop="1">
      <c r="A168" s="359"/>
      <c r="B168" s="381"/>
      <c r="C168" s="360"/>
      <c r="D168" s="382"/>
      <c r="E168" s="360"/>
      <c r="F168" s="382"/>
    </row>
    <row r="169" spans="1:6" ht="26.25" customHeight="1">
      <c r="A169" s="438" t="s">
        <v>844</v>
      </c>
      <c r="B169" s="439"/>
      <c r="C169" s="439"/>
      <c r="D169" s="439"/>
      <c r="F169" s="128"/>
    </row>
    <row r="170" spans="1:6" ht="26.25" customHeight="1">
      <c r="A170" s="436" t="s">
        <v>509</v>
      </c>
      <c r="B170" s="437"/>
      <c r="C170" s="437"/>
      <c r="D170" s="437"/>
    </row>
    <row r="171" spans="1:6" ht="26.25" customHeight="1" thickBot="1">
      <c r="A171" s="58"/>
      <c r="B171" s="57" t="s">
        <v>510</v>
      </c>
      <c r="C171" s="23"/>
      <c r="D171" s="57" t="s">
        <v>511</v>
      </c>
    </row>
    <row r="172" spans="1:6" ht="26.25" customHeight="1">
      <c r="A172" s="58" t="s">
        <v>494</v>
      </c>
      <c r="B172" s="15"/>
      <c r="C172" s="15"/>
      <c r="D172" s="15" t="s">
        <v>512</v>
      </c>
    </row>
    <row r="173" spans="1:6" ht="26.25" customHeight="1">
      <c r="A173" s="58" t="s">
        <v>513</v>
      </c>
      <c r="B173" s="15"/>
      <c r="C173" s="15"/>
      <c r="D173" s="15" t="s">
        <v>512</v>
      </c>
    </row>
    <row r="174" spans="1:6" ht="26.25" customHeight="1" thickBot="1">
      <c r="A174" s="58" t="s">
        <v>514</v>
      </c>
      <c r="B174" s="62"/>
      <c r="C174" s="15"/>
      <c r="D174" s="15" t="s">
        <v>512</v>
      </c>
    </row>
    <row r="175" spans="1:6" ht="26.25" customHeight="1" thickBot="1">
      <c r="A175" s="60" t="s">
        <v>493</v>
      </c>
      <c r="B175" s="132"/>
      <c r="C175" s="23"/>
      <c r="D175" s="133" t="s">
        <v>512</v>
      </c>
    </row>
    <row r="176" spans="1:6" ht="26.25" customHeight="1" thickTop="1" thickBot="1">
      <c r="A176" s="60"/>
      <c r="B176" s="343" t="s">
        <v>888</v>
      </c>
      <c r="C176" s="200"/>
      <c r="D176" s="343" t="s">
        <v>827</v>
      </c>
      <c r="F176" s="128"/>
    </row>
    <row r="177" spans="1:4" ht="26.25" customHeight="1">
      <c r="A177" s="60" t="s">
        <v>695</v>
      </c>
      <c r="B177" s="30">
        <v>7772702985</v>
      </c>
      <c r="C177" s="30"/>
      <c r="D177" s="30">
        <v>7783399943</v>
      </c>
    </row>
    <row r="178" spans="1:4" ht="26.25" customHeight="1">
      <c r="A178" s="58" t="s">
        <v>753</v>
      </c>
      <c r="B178" s="30">
        <v>0</v>
      </c>
      <c r="C178" s="30"/>
      <c r="D178" s="30">
        <v>-10696958</v>
      </c>
    </row>
    <row r="179" spans="1:4" ht="26.25" customHeight="1" thickBot="1">
      <c r="A179" s="58" t="s">
        <v>754</v>
      </c>
      <c r="B179" s="30">
        <v>0</v>
      </c>
      <c r="C179" s="30"/>
      <c r="D179" s="30"/>
    </row>
    <row r="180" spans="1:4" ht="26.25" customHeight="1" thickBot="1">
      <c r="A180" s="60" t="s">
        <v>696</v>
      </c>
      <c r="B180" s="33">
        <f>B177+B178-B179</f>
        <v>7772702985</v>
      </c>
      <c r="C180" s="32"/>
      <c r="D180" s="33">
        <f>D177+D179+D178</f>
        <v>7772702985</v>
      </c>
    </row>
    <row r="181" spans="1:4" ht="26.25" customHeight="1" thickTop="1">
      <c r="A181" s="60"/>
      <c r="B181" s="328"/>
      <c r="C181" s="32"/>
      <c r="D181" s="328"/>
    </row>
    <row r="182" spans="1:4" ht="17.25" customHeight="1">
      <c r="A182" s="60"/>
      <c r="B182" s="328"/>
      <c r="C182" s="32"/>
      <c r="D182" s="328"/>
    </row>
    <row r="183" spans="1:4" ht="17.25" customHeight="1">
      <c r="A183" s="60"/>
      <c r="B183" s="328"/>
      <c r="C183" s="32"/>
      <c r="D183" s="328"/>
    </row>
    <row r="184" spans="1:4" ht="17.25" customHeight="1">
      <c r="A184" s="60"/>
      <c r="B184" s="328"/>
      <c r="C184" s="32"/>
      <c r="D184" s="328"/>
    </row>
    <row r="185" spans="1:4" ht="17.25" customHeight="1">
      <c r="A185" s="60"/>
      <c r="B185" s="328"/>
      <c r="C185" s="32"/>
      <c r="D185" s="328"/>
    </row>
    <row r="186" spans="1:4" ht="17.25" customHeight="1">
      <c r="A186" s="60"/>
      <c r="B186" s="328"/>
      <c r="C186" s="32"/>
      <c r="D186" s="328"/>
    </row>
    <row r="187" spans="1:4" ht="17.25" customHeight="1">
      <c r="A187" s="60"/>
      <c r="B187" s="328"/>
      <c r="C187" s="32"/>
      <c r="D187" s="328"/>
    </row>
    <row r="188" spans="1:4" ht="17.25" customHeight="1">
      <c r="A188" s="60"/>
      <c r="B188" s="328"/>
      <c r="C188" s="32"/>
      <c r="D188" s="328"/>
    </row>
    <row r="189" spans="1:4" ht="17.25" customHeight="1">
      <c r="A189" s="60"/>
      <c r="B189" s="328"/>
      <c r="C189" s="32"/>
      <c r="D189" s="328"/>
    </row>
    <row r="190" spans="1:4" ht="17.25" customHeight="1">
      <c r="A190" s="60"/>
      <c r="B190" s="328"/>
      <c r="C190" s="32"/>
      <c r="D190" s="328"/>
    </row>
    <row r="191" spans="1:4" ht="17.25" customHeight="1">
      <c r="A191" s="60"/>
      <c r="B191" s="328"/>
      <c r="C191" s="32"/>
      <c r="D191" s="328"/>
    </row>
    <row r="192" spans="1:4" ht="17.25" customHeight="1">
      <c r="A192" s="60"/>
      <c r="B192" s="328"/>
      <c r="C192" s="32"/>
      <c r="D192" s="328"/>
    </row>
    <row r="193" spans="1:6" ht="17.25" customHeight="1">
      <c r="A193" s="60"/>
      <c r="B193" s="328"/>
      <c r="C193" s="32"/>
      <c r="D193" s="328"/>
    </row>
    <row r="194" spans="1:6" ht="15.75" customHeight="1">
      <c r="A194" s="117" t="s">
        <v>863</v>
      </c>
    </row>
    <row r="195" spans="1:6" ht="15.75" customHeight="1" thickBot="1">
      <c r="A195" s="117"/>
      <c r="B195" s="343" t="s">
        <v>888</v>
      </c>
      <c r="C195" s="353"/>
      <c r="D195" s="341" t="s">
        <v>827</v>
      </c>
    </row>
    <row r="196" spans="1:6" ht="15.75" customHeight="1">
      <c r="A196" s="144" t="s">
        <v>755</v>
      </c>
      <c r="B196" s="26">
        <v>166760000</v>
      </c>
      <c r="C196" s="124"/>
      <c r="D196" s="26">
        <v>23100000</v>
      </c>
    </row>
    <row r="197" spans="1:6" ht="15.75" customHeight="1" thickBot="1">
      <c r="A197" s="335" t="s">
        <v>808</v>
      </c>
      <c r="B197" s="14">
        <v>10600000</v>
      </c>
      <c r="C197" s="124"/>
      <c r="D197" s="14">
        <v>600000</v>
      </c>
    </row>
    <row r="198" spans="1:6" ht="16.5" customHeight="1" thickBot="1">
      <c r="A198" s="117"/>
      <c r="B198" s="22">
        <f>B196+B197</f>
        <v>177360000</v>
      </c>
      <c r="C198" s="127"/>
      <c r="D198" s="22">
        <f>SUM(D196:D197)</f>
        <v>23700000</v>
      </c>
    </row>
    <row r="199" spans="1:6" ht="15.75" customHeight="1" thickTop="1">
      <c r="A199" s="117"/>
    </row>
    <row r="200" spans="1:6" ht="6.75" hidden="1" customHeight="1">
      <c r="A200" s="436"/>
      <c r="B200" s="437"/>
      <c r="C200" s="437"/>
      <c r="D200" s="437"/>
      <c r="E200" s="436"/>
      <c r="F200" s="437"/>
    </row>
    <row r="201" spans="1:6" ht="3.75" hidden="1" customHeight="1">
      <c r="A201" s="105"/>
      <c r="B201" s="63"/>
      <c r="C201" s="63"/>
      <c r="D201" s="63"/>
      <c r="E201" s="105"/>
      <c r="F201" s="63"/>
    </row>
    <row r="202" spans="1:6" ht="3.75" hidden="1" customHeight="1">
      <c r="A202" s="105"/>
      <c r="B202" s="63"/>
      <c r="C202" s="63"/>
      <c r="D202" s="63"/>
      <c r="E202" s="105"/>
      <c r="F202" s="63"/>
    </row>
    <row r="203" spans="1:6" ht="3.75" hidden="1" customHeight="1">
      <c r="A203" s="105"/>
      <c r="B203" s="63"/>
      <c r="C203" s="63"/>
      <c r="D203" s="63"/>
      <c r="E203" s="105"/>
      <c r="F203" s="63"/>
    </row>
    <row r="204" spans="1:6" ht="3.75" customHeight="1">
      <c r="A204" s="248"/>
      <c r="B204" s="249"/>
      <c r="C204" s="249"/>
      <c r="D204" s="249"/>
      <c r="E204" s="248"/>
      <c r="F204" s="249"/>
    </row>
    <row r="205" spans="1:6" ht="20.25" customHeight="1">
      <c r="A205" s="436" t="s">
        <v>864</v>
      </c>
      <c r="B205" s="437"/>
      <c r="C205" s="437"/>
      <c r="D205" s="437"/>
      <c r="E205" s="436"/>
      <c r="F205" s="437"/>
    </row>
    <row r="206" spans="1:6" ht="27" customHeight="1">
      <c r="A206" s="203"/>
      <c r="B206" s="204"/>
      <c r="C206" s="204"/>
      <c r="D206" s="292" t="s">
        <v>756</v>
      </c>
      <c r="E206" s="203"/>
      <c r="F206" s="292" t="s">
        <v>757</v>
      </c>
    </row>
    <row r="207" spans="1:6" ht="20.25" customHeight="1">
      <c r="A207" s="295" t="s">
        <v>758</v>
      </c>
      <c r="B207" s="204"/>
      <c r="C207" s="204"/>
      <c r="D207" s="293" t="s">
        <v>591</v>
      </c>
      <c r="E207" s="203"/>
      <c r="F207" s="293" t="s">
        <v>591</v>
      </c>
    </row>
    <row r="208" spans="1:6" ht="20.25" customHeight="1">
      <c r="A208" s="291" t="s">
        <v>891</v>
      </c>
      <c r="B208" s="204"/>
      <c r="C208" s="204"/>
      <c r="D208" s="298">
        <v>4415154059</v>
      </c>
      <c r="E208" s="203"/>
      <c r="F208" s="298">
        <f>D208</f>
        <v>4415154059</v>
      </c>
    </row>
    <row r="209" spans="1:6" ht="20.25" customHeight="1">
      <c r="A209" s="294" t="s">
        <v>759</v>
      </c>
      <c r="B209" s="204"/>
      <c r="C209" s="204"/>
      <c r="D209" s="296">
        <v>61600000</v>
      </c>
      <c r="E209" s="203"/>
      <c r="F209" s="296">
        <f>D209</f>
        <v>61600000</v>
      </c>
    </row>
    <row r="210" spans="1:6" ht="20.25" customHeight="1">
      <c r="A210" s="294" t="s">
        <v>856</v>
      </c>
      <c r="B210" s="385"/>
      <c r="C210" s="385"/>
      <c r="D210" s="296">
        <v>445910926</v>
      </c>
      <c r="E210" s="384"/>
      <c r="F210" s="296">
        <f>D210</f>
        <v>445910926</v>
      </c>
    </row>
    <row r="211" spans="1:6" ht="20.25" customHeight="1" thickBot="1">
      <c r="A211" s="291" t="s">
        <v>882</v>
      </c>
      <c r="B211" s="204"/>
      <c r="C211" s="204"/>
      <c r="D211" s="299">
        <f>D208+D209-D210</f>
        <v>4030843133</v>
      </c>
      <c r="E211" s="203"/>
      <c r="F211" s="299">
        <f>D211</f>
        <v>4030843133</v>
      </c>
    </row>
    <row r="212" spans="1:6" ht="20.25" customHeight="1" thickTop="1">
      <c r="A212" s="291" t="s">
        <v>760</v>
      </c>
      <c r="B212" s="204"/>
      <c r="C212" s="204"/>
      <c r="D212" s="204"/>
      <c r="E212" s="203"/>
      <c r="F212" s="204"/>
    </row>
    <row r="213" spans="1:6" ht="20.25" customHeight="1">
      <c r="A213" s="291" t="str">
        <f>A208</f>
        <v>Tại ngày 01/01/2015</v>
      </c>
      <c r="B213" s="204"/>
      <c r="C213" s="204"/>
      <c r="D213" s="297">
        <v>2786249929</v>
      </c>
      <c r="E213" s="203"/>
      <c r="F213" s="297">
        <f>D213</f>
        <v>2786249929</v>
      </c>
    </row>
    <row r="214" spans="1:6" ht="20.25" customHeight="1">
      <c r="A214" s="294" t="s">
        <v>761</v>
      </c>
      <c r="B214" s="204"/>
      <c r="C214" s="204"/>
      <c r="D214" s="300">
        <v>295147899</v>
      </c>
      <c r="E214" s="203"/>
      <c r="F214" s="300">
        <f>D214</f>
        <v>295147899</v>
      </c>
    </row>
    <row r="215" spans="1:6" ht="20.25" customHeight="1">
      <c r="A215" s="294" t="s">
        <v>856</v>
      </c>
      <c r="B215" s="385"/>
      <c r="C215" s="385"/>
      <c r="D215" s="300">
        <v>405948027</v>
      </c>
      <c r="E215" s="384"/>
      <c r="F215" s="300">
        <f>D215</f>
        <v>405948027</v>
      </c>
    </row>
    <row r="216" spans="1:6" ht="20.25" customHeight="1" thickBot="1">
      <c r="A216" s="302" t="str">
        <f>A211</f>
        <v>Tại ngày 30/09/2015</v>
      </c>
      <c r="B216" s="204"/>
      <c r="C216" s="204"/>
      <c r="D216" s="299">
        <f>D213+D214-D215</f>
        <v>2675449801</v>
      </c>
      <c r="E216" s="203"/>
      <c r="F216" s="299">
        <f>D216</f>
        <v>2675449801</v>
      </c>
    </row>
    <row r="217" spans="1:6" ht="20.25" customHeight="1" thickTop="1">
      <c r="A217" s="291" t="s">
        <v>762</v>
      </c>
      <c r="B217" s="204"/>
      <c r="C217" s="204"/>
      <c r="D217" s="204"/>
      <c r="E217" s="203"/>
      <c r="F217" s="204"/>
    </row>
    <row r="218" spans="1:6" ht="20.25" customHeight="1">
      <c r="A218" s="302" t="str">
        <f>A208</f>
        <v>Tại ngày 01/01/2015</v>
      </c>
      <c r="B218" s="204"/>
      <c r="C218" s="204"/>
      <c r="D218" s="301">
        <f>D208-D213</f>
        <v>1628904130</v>
      </c>
      <c r="E218" s="203"/>
      <c r="F218" s="301">
        <f>F208-F213</f>
        <v>1628904130</v>
      </c>
    </row>
    <row r="219" spans="1:6" ht="20.25" customHeight="1" thickBot="1">
      <c r="A219" s="302" t="str">
        <f>A211</f>
        <v>Tại ngày 30/09/2015</v>
      </c>
      <c r="B219" s="204"/>
      <c r="C219" s="204"/>
      <c r="D219" s="299">
        <f>D211-D216</f>
        <v>1355393332</v>
      </c>
      <c r="E219" s="203"/>
      <c r="F219" s="299">
        <f>F211-F216</f>
        <v>1355393332</v>
      </c>
    </row>
    <row r="220" spans="1:6" ht="16.5" customHeight="1" thickTop="1">
      <c r="A220" s="203"/>
      <c r="B220" s="204"/>
      <c r="C220" s="204"/>
      <c r="D220" s="204"/>
      <c r="E220" s="203"/>
      <c r="F220" s="204"/>
    </row>
    <row r="221" spans="1:6" ht="16.5" customHeight="1">
      <c r="A221" s="248" t="s">
        <v>865</v>
      </c>
      <c r="B221" s="204"/>
      <c r="C221" s="204"/>
      <c r="D221" s="204"/>
      <c r="E221" s="203"/>
      <c r="F221" s="204"/>
    </row>
    <row r="222" spans="1:6" ht="16.5" customHeight="1">
      <c r="A222" s="203"/>
      <c r="B222" s="204"/>
      <c r="C222" s="204"/>
      <c r="D222" s="292" t="s">
        <v>763</v>
      </c>
      <c r="E222" s="203"/>
      <c r="F222" s="292" t="s">
        <v>757</v>
      </c>
    </row>
    <row r="223" spans="1:6" ht="16.5" customHeight="1">
      <c r="A223" s="295" t="s">
        <v>758</v>
      </c>
      <c r="B223" s="204"/>
      <c r="C223" s="204"/>
      <c r="D223" s="293" t="s">
        <v>591</v>
      </c>
      <c r="E223" s="203"/>
      <c r="F223" s="293" t="s">
        <v>591</v>
      </c>
    </row>
    <row r="224" spans="1:6" ht="16.5" customHeight="1">
      <c r="A224" s="291" t="s">
        <v>891</v>
      </c>
      <c r="B224" s="204"/>
      <c r="C224" s="204"/>
      <c r="D224" s="298">
        <v>2511154850</v>
      </c>
      <c r="E224" s="203"/>
      <c r="F224" s="298">
        <f>D224</f>
        <v>2511154850</v>
      </c>
    </row>
    <row r="225" spans="1:6" ht="16.5" customHeight="1">
      <c r="A225" s="294" t="s">
        <v>759</v>
      </c>
      <c r="B225" s="204"/>
      <c r="C225" s="204"/>
      <c r="D225" s="296">
        <v>4950000000</v>
      </c>
      <c r="E225" s="203"/>
      <c r="F225" s="296">
        <f>D225</f>
        <v>4950000000</v>
      </c>
    </row>
    <row r="226" spans="1:6" ht="16.5" customHeight="1">
      <c r="A226" s="294" t="s">
        <v>856</v>
      </c>
      <c r="B226" s="385"/>
      <c r="C226" s="385"/>
      <c r="D226" s="296">
        <v>2511154850</v>
      </c>
      <c r="E226" s="384"/>
      <c r="F226" s="296">
        <f>D226</f>
        <v>2511154850</v>
      </c>
    </row>
    <row r="227" spans="1:6" ht="16.5" customHeight="1" thickBot="1">
      <c r="A227" s="291" t="s">
        <v>882</v>
      </c>
      <c r="B227" s="204"/>
      <c r="C227" s="204"/>
      <c r="D227" s="299">
        <f>D224+D225-D226</f>
        <v>4950000000</v>
      </c>
      <c r="E227" s="203"/>
      <c r="F227" s="299">
        <f>D227</f>
        <v>4950000000</v>
      </c>
    </row>
    <row r="228" spans="1:6" ht="16.5" customHeight="1" thickTop="1">
      <c r="A228" s="291" t="s">
        <v>760</v>
      </c>
      <c r="B228" s="204"/>
      <c r="C228" s="204"/>
      <c r="D228" s="204"/>
      <c r="E228" s="203"/>
      <c r="F228" s="204"/>
    </row>
    <row r="229" spans="1:6" ht="16.5" customHeight="1">
      <c r="A229" s="291" t="str">
        <f>A224</f>
        <v>Tại ngày 01/01/2015</v>
      </c>
      <c r="B229" s="204"/>
      <c r="C229" s="204"/>
      <c r="D229" s="297">
        <v>1844024967</v>
      </c>
      <c r="E229" s="203"/>
      <c r="F229" s="297">
        <f>D229</f>
        <v>1844024967</v>
      </c>
    </row>
    <row r="230" spans="1:6" ht="16.5" customHeight="1">
      <c r="A230" s="294" t="s">
        <v>761</v>
      </c>
      <c r="B230" s="204"/>
      <c r="C230" s="204"/>
      <c r="D230" s="300">
        <v>851632061</v>
      </c>
      <c r="E230" s="203"/>
      <c r="F230" s="300">
        <f>D230</f>
        <v>851632061</v>
      </c>
    </row>
    <row r="231" spans="1:6" ht="16.5" customHeight="1">
      <c r="A231" s="294" t="s">
        <v>856</v>
      </c>
      <c r="B231" s="385"/>
      <c r="C231" s="385"/>
      <c r="D231" s="300">
        <v>2009608641</v>
      </c>
      <c r="E231" s="384"/>
      <c r="F231" s="300">
        <f>D231</f>
        <v>2009608641</v>
      </c>
    </row>
    <row r="232" spans="1:6" ht="16.5" customHeight="1" thickBot="1">
      <c r="A232" s="302" t="str">
        <f>A227</f>
        <v>Tại ngày 30/09/2015</v>
      </c>
      <c r="B232" s="204"/>
      <c r="C232" s="204"/>
      <c r="D232" s="299">
        <f>D229+D230-D231</f>
        <v>686048387</v>
      </c>
      <c r="E232" s="203"/>
      <c r="F232" s="299">
        <f>D232</f>
        <v>686048387</v>
      </c>
    </row>
    <row r="233" spans="1:6" ht="20.25" customHeight="1" thickTop="1">
      <c r="A233" s="291" t="s">
        <v>762</v>
      </c>
      <c r="B233" s="204"/>
      <c r="C233" s="204"/>
      <c r="D233" s="204"/>
      <c r="E233" s="203"/>
      <c r="F233" s="204"/>
    </row>
    <row r="234" spans="1:6" ht="20.25" customHeight="1">
      <c r="A234" s="302" t="str">
        <f>A224</f>
        <v>Tại ngày 01/01/2015</v>
      </c>
      <c r="B234" s="204"/>
      <c r="C234" s="204"/>
      <c r="D234" s="301">
        <f>D224-D229</f>
        <v>667129883</v>
      </c>
      <c r="E234" s="203"/>
      <c r="F234" s="301">
        <f>F224-F229</f>
        <v>667129883</v>
      </c>
    </row>
    <row r="235" spans="1:6" ht="20.25" customHeight="1" thickBot="1">
      <c r="A235" s="302" t="str">
        <f>A227</f>
        <v>Tại ngày 30/09/2015</v>
      </c>
      <c r="B235" s="204"/>
      <c r="C235" s="204"/>
      <c r="D235" s="299">
        <f>D227-D232</f>
        <v>4263951613</v>
      </c>
      <c r="E235" s="203"/>
      <c r="F235" s="299">
        <f>F227-F232</f>
        <v>4263951613</v>
      </c>
    </row>
    <row r="236" spans="1:6" ht="20.25" customHeight="1" thickTop="1">
      <c r="A236" s="364"/>
      <c r="B236" s="365"/>
      <c r="C236" s="365"/>
      <c r="D236" s="365"/>
      <c r="E236" s="364"/>
      <c r="F236" s="365"/>
    </row>
    <row r="237" spans="1:6" ht="20.25" customHeight="1">
      <c r="A237" s="117" t="s">
        <v>866</v>
      </c>
      <c r="E237" s="248"/>
      <c r="F237" s="249"/>
    </row>
    <row r="238" spans="1:6" ht="17.25" customHeight="1" thickBot="1">
      <c r="A238" s="117"/>
      <c r="B238" s="343" t="s">
        <v>888</v>
      </c>
      <c r="C238" s="353"/>
      <c r="D238" s="341" t="s">
        <v>827</v>
      </c>
      <c r="E238" s="248"/>
      <c r="F238" s="249"/>
    </row>
    <row r="239" spans="1:6" ht="17.25" customHeight="1">
      <c r="A239" s="117"/>
      <c r="B239" s="15"/>
      <c r="C239" s="124"/>
      <c r="D239" s="26"/>
      <c r="E239" s="248"/>
      <c r="F239" s="249"/>
    </row>
    <row r="240" spans="1:6" ht="17.25" customHeight="1">
      <c r="A240" s="144" t="s">
        <v>515</v>
      </c>
      <c r="B240" s="14">
        <v>980687501</v>
      </c>
      <c r="C240" s="124"/>
      <c r="D240" s="14">
        <v>243684673</v>
      </c>
      <c r="E240" s="248"/>
      <c r="F240" s="249"/>
    </row>
    <row r="241" spans="1:6" ht="17.25" customHeight="1" thickBot="1">
      <c r="A241" s="144" t="s">
        <v>516</v>
      </c>
      <c r="B241" s="14"/>
      <c r="C241" s="124"/>
      <c r="D241" s="14">
        <v>791466018</v>
      </c>
      <c r="E241" s="248"/>
      <c r="F241" s="249"/>
    </row>
    <row r="242" spans="1:6" ht="17.25" customHeight="1" thickBot="1">
      <c r="A242" s="117"/>
      <c r="B242" s="22">
        <f>B239+B240+B241</f>
        <v>980687501</v>
      </c>
      <c r="C242" s="127"/>
      <c r="D242" s="22">
        <f>SUM(D239:D241)</f>
        <v>1035150691</v>
      </c>
      <c r="E242" s="248"/>
      <c r="F242" s="249"/>
    </row>
    <row r="243" spans="1:6" ht="17.25" customHeight="1" thickTop="1">
      <c r="A243" s="248"/>
      <c r="B243" s="249"/>
      <c r="C243" s="249"/>
      <c r="D243" s="249"/>
      <c r="E243" s="248"/>
      <c r="F243" s="249"/>
    </row>
    <row r="244" spans="1:6" ht="20.25" customHeight="1">
      <c r="A244" s="116" t="s">
        <v>867</v>
      </c>
      <c r="B244" s="116"/>
      <c r="C244" s="116"/>
      <c r="D244" s="116"/>
      <c r="E244" s="116"/>
      <c r="F244" s="116"/>
    </row>
    <row r="245" spans="1:6" ht="17.25" customHeight="1" thickBot="1">
      <c r="A245" s="58"/>
      <c r="B245" s="343" t="s">
        <v>888</v>
      </c>
      <c r="C245" s="353"/>
      <c r="D245" s="341" t="s">
        <v>827</v>
      </c>
    </row>
    <row r="246" spans="1:6" ht="20.25" customHeight="1">
      <c r="A246" s="58" t="s">
        <v>517</v>
      </c>
      <c r="B246" s="26">
        <v>120000000</v>
      </c>
      <c r="C246" s="124"/>
      <c r="D246" s="26">
        <v>120000000</v>
      </c>
    </row>
    <row r="247" spans="1:6" ht="20.25" customHeight="1">
      <c r="A247" s="58" t="s">
        <v>518</v>
      </c>
      <c r="B247" s="26">
        <v>2808222413</v>
      </c>
      <c r="C247" s="124"/>
      <c r="D247" s="26">
        <v>2283792047</v>
      </c>
    </row>
    <row r="248" spans="1:6" ht="20.25" customHeight="1" thickBot="1">
      <c r="A248" s="58" t="s">
        <v>519</v>
      </c>
      <c r="B248" s="137">
        <v>882387229</v>
      </c>
      <c r="C248" s="136"/>
      <c r="D248" s="137">
        <v>882387229</v>
      </c>
    </row>
    <row r="249" spans="1:6" ht="20.25" customHeight="1" thickBot="1">
      <c r="A249" s="126" t="s">
        <v>493</v>
      </c>
      <c r="B249" s="140">
        <f>SUM(B246:B248)</f>
        <v>3810609642</v>
      </c>
      <c r="C249" s="127"/>
      <c r="D249" s="140">
        <f>D246+D247+D248</f>
        <v>3286179276</v>
      </c>
    </row>
    <row r="250" spans="1:6" ht="17.25" customHeight="1" thickTop="1">
      <c r="A250" s="126"/>
      <c r="B250" s="99"/>
      <c r="C250" s="127"/>
      <c r="D250" s="99"/>
    </row>
    <row r="251" spans="1:6" ht="20.25" customHeight="1">
      <c r="A251" s="116" t="s">
        <v>868</v>
      </c>
      <c r="B251" s="116"/>
      <c r="C251" s="116"/>
      <c r="D251" s="116"/>
    </row>
    <row r="252" spans="1:6" ht="20.25" customHeight="1">
      <c r="A252" s="141"/>
      <c r="B252" s="116"/>
      <c r="C252" s="116"/>
      <c r="D252" s="116"/>
    </row>
    <row r="253" spans="1:6" ht="20.25" customHeight="1" thickBot="1">
      <c r="A253" s="58"/>
      <c r="B253" s="343" t="s">
        <v>888</v>
      </c>
      <c r="C253" s="353"/>
      <c r="D253" s="341" t="s">
        <v>827</v>
      </c>
    </row>
    <row r="254" spans="1:6" ht="20.25" customHeight="1">
      <c r="A254" s="336" t="s">
        <v>809</v>
      </c>
      <c r="B254" s="26">
        <v>0</v>
      </c>
      <c r="C254" s="124"/>
      <c r="D254" s="26">
        <v>7200000000</v>
      </c>
    </row>
    <row r="255" spans="1:6" ht="20.25" customHeight="1">
      <c r="A255" s="336" t="s">
        <v>810</v>
      </c>
      <c r="B255" s="26">
        <v>0</v>
      </c>
      <c r="C255" s="124"/>
      <c r="D255" s="26">
        <v>2000000000</v>
      </c>
    </row>
    <row r="256" spans="1:6" ht="20.25" customHeight="1" thickBot="1">
      <c r="A256" s="336" t="s">
        <v>811</v>
      </c>
      <c r="B256" s="142">
        <v>0</v>
      </c>
      <c r="C256" s="124"/>
      <c r="D256" s="142">
        <v>20000000000</v>
      </c>
    </row>
    <row r="257" spans="1:8" ht="20.25" customHeight="1" thickBot="1">
      <c r="A257" s="126" t="s">
        <v>757</v>
      </c>
      <c r="B257" s="140">
        <f>SUM(B254:B256)</f>
        <v>0</v>
      </c>
      <c r="C257" s="127"/>
      <c r="D257" s="140">
        <f>D256+D255+D254</f>
        <v>29200000000</v>
      </c>
    </row>
    <row r="258" spans="1:8" ht="20.25" customHeight="1" thickTop="1">
      <c r="A258" s="126"/>
      <c r="B258" s="99"/>
      <c r="C258" s="127"/>
      <c r="D258" s="99"/>
    </row>
    <row r="259" spans="1:8" ht="20.25" customHeight="1">
      <c r="A259" s="433" t="s">
        <v>869</v>
      </c>
      <c r="B259" s="433"/>
      <c r="C259" s="433"/>
      <c r="D259" s="433"/>
      <c r="E259" s="433"/>
    </row>
    <row r="260" spans="1:8" ht="20.25" customHeight="1" thickBot="1">
      <c r="A260" s="122"/>
      <c r="B260" s="343" t="s">
        <v>888</v>
      </c>
      <c r="C260" s="353"/>
      <c r="D260" s="341" t="s">
        <v>827</v>
      </c>
      <c r="E260" s="134"/>
    </row>
    <row r="261" spans="1:8" ht="20.25" customHeight="1">
      <c r="A261" s="58" t="s">
        <v>520</v>
      </c>
      <c r="B261" s="26">
        <v>615166687</v>
      </c>
      <c r="C261" s="15"/>
      <c r="D261" s="14">
        <v>518459033</v>
      </c>
      <c r="E261" s="124"/>
    </row>
    <row r="262" spans="1:8" ht="20.25" customHeight="1" thickBot="1">
      <c r="A262" s="58" t="s">
        <v>521</v>
      </c>
      <c r="B262" s="26">
        <v>101859012</v>
      </c>
      <c r="C262" s="15"/>
      <c r="D262" s="26">
        <v>2848207</v>
      </c>
      <c r="E262" s="15"/>
    </row>
    <row r="263" spans="1:8" ht="20.25" customHeight="1" thickBot="1">
      <c r="A263" s="60" t="s">
        <v>502</v>
      </c>
      <c r="B263" s="22">
        <f>SUM(B261:B262)</f>
        <v>717025699</v>
      </c>
      <c r="C263" s="23"/>
      <c r="D263" s="22">
        <f>SUM(D261:D262)</f>
        <v>521307240</v>
      </c>
      <c r="E263" s="23"/>
    </row>
    <row r="264" spans="1:8" ht="20.25" customHeight="1" thickTop="1">
      <c r="A264" s="126"/>
      <c r="B264" s="99"/>
      <c r="C264" s="127"/>
      <c r="D264" s="99"/>
    </row>
    <row r="265" spans="1:8" ht="20.25" customHeight="1">
      <c r="A265" s="117" t="s">
        <v>870</v>
      </c>
    </row>
    <row r="266" spans="1:8" ht="20.25" customHeight="1" thickBot="1">
      <c r="A266" s="144"/>
      <c r="B266" s="343" t="s">
        <v>888</v>
      </c>
      <c r="C266" s="353"/>
      <c r="D266" s="341" t="s">
        <v>827</v>
      </c>
    </row>
    <row r="267" spans="1:8" ht="20.25" customHeight="1">
      <c r="A267" s="58" t="s">
        <v>764</v>
      </c>
      <c r="B267" s="14">
        <v>49200000</v>
      </c>
      <c r="C267" s="124"/>
      <c r="D267" s="14">
        <v>58200000</v>
      </c>
    </row>
    <row r="268" spans="1:8" ht="20.25" customHeight="1">
      <c r="A268" s="58" t="s">
        <v>857</v>
      </c>
      <c r="B268" s="14">
        <v>40293500</v>
      </c>
      <c r="C268" s="124"/>
      <c r="D268" s="14"/>
    </row>
    <row r="269" spans="1:8" ht="20.25" customHeight="1" thickBot="1">
      <c r="A269" s="201" t="s">
        <v>522</v>
      </c>
      <c r="B269" s="128">
        <f>289188601-B267</f>
        <v>239988601</v>
      </c>
      <c r="C269" s="124"/>
      <c r="D269" s="14">
        <v>1151417510</v>
      </c>
      <c r="F269" s="361"/>
      <c r="H269" s="128"/>
    </row>
    <row r="270" spans="1:8" ht="20.25" customHeight="1" thickBot="1">
      <c r="A270" s="126" t="s">
        <v>502</v>
      </c>
      <c r="B270" s="27">
        <f>SUM(B267:B269)</f>
        <v>329482101</v>
      </c>
      <c r="C270" s="127"/>
      <c r="D270" s="22">
        <f>SUM(D267:D269)</f>
        <v>1209617510</v>
      </c>
    </row>
    <row r="271" spans="1:8" ht="20.25" customHeight="1" thickTop="1">
      <c r="A271" s="126"/>
      <c r="B271" s="99"/>
      <c r="C271" s="127"/>
      <c r="D271" s="99"/>
    </row>
    <row r="272" spans="1:8" ht="24.75" customHeight="1">
      <c r="A272" s="435" t="s">
        <v>871</v>
      </c>
      <c r="B272" s="435"/>
      <c r="C272" s="435"/>
      <c r="D272" s="435"/>
      <c r="E272" s="435"/>
      <c r="F272" s="435"/>
    </row>
    <row r="273" spans="1:13" ht="20.25" customHeight="1" thickBot="1">
      <c r="A273" s="144"/>
      <c r="B273" s="343" t="s">
        <v>888</v>
      </c>
      <c r="C273" s="353"/>
      <c r="D273" s="341" t="s">
        <v>827</v>
      </c>
    </row>
    <row r="274" spans="1:13" ht="20.25" customHeight="1">
      <c r="A274" s="58" t="s">
        <v>523</v>
      </c>
      <c r="B274" s="20">
        <v>110950812</v>
      </c>
      <c r="C274" s="136"/>
      <c r="D274" s="362">
        <v>180167449</v>
      </c>
    </row>
    <row r="275" spans="1:13" ht="20.25" customHeight="1">
      <c r="A275" s="58" t="s">
        <v>524</v>
      </c>
      <c r="B275" s="20">
        <v>51694997</v>
      </c>
      <c r="C275" s="136"/>
      <c r="D275" s="362">
        <v>27794496</v>
      </c>
    </row>
    <row r="276" spans="1:13" ht="20.25" customHeight="1">
      <c r="A276" s="58" t="s">
        <v>858</v>
      </c>
      <c r="B276" s="20">
        <v>0</v>
      </c>
      <c r="C276" s="136"/>
      <c r="D276" s="362"/>
    </row>
    <row r="277" spans="1:13" ht="20.25" customHeight="1" thickBot="1">
      <c r="A277" s="58" t="s">
        <v>525</v>
      </c>
      <c r="B277" s="20">
        <v>48580673513</v>
      </c>
      <c r="C277" s="136"/>
      <c r="D277" s="362">
        <v>46999323800</v>
      </c>
      <c r="M277" s="128" t="b">
        <f>B107+B108=B276+B277</f>
        <v>1</v>
      </c>
    </row>
    <row r="278" spans="1:13" ht="20.25" customHeight="1" thickBot="1">
      <c r="A278" s="126" t="s">
        <v>502</v>
      </c>
      <c r="B278" s="31">
        <f>SUM(B274:B277)</f>
        <v>48743319322</v>
      </c>
      <c r="C278" s="145"/>
      <c r="D278" s="31">
        <f>D277+D275+D274</f>
        <v>47207285745</v>
      </c>
    </row>
    <row r="279" spans="1:13" ht="20.25" customHeight="1" thickTop="1">
      <c r="A279" s="117"/>
    </row>
    <row r="280" spans="1:13" ht="20.25" customHeight="1">
      <c r="A280" s="117"/>
    </row>
    <row r="281" spans="1:13" ht="20.25" customHeight="1">
      <c r="A281" s="117"/>
    </row>
    <row r="282" spans="1:13" ht="20.25" customHeight="1">
      <c r="A282" s="117"/>
    </row>
    <row r="283" spans="1:13" ht="20.25" customHeight="1">
      <c r="A283" s="117" t="s">
        <v>872</v>
      </c>
    </row>
    <row r="284" spans="1:13" ht="25.5" customHeight="1">
      <c r="A284" s="129" t="s">
        <v>765</v>
      </c>
    </row>
    <row r="285" spans="1:13" ht="42.75" customHeight="1" thickBot="1">
      <c r="A285" s="24"/>
      <c r="B285" s="135" t="s">
        <v>459</v>
      </c>
      <c r="C285" s="134"/>
      <c r="D285" s="135" t="s">
        <v>526</v>
      </c>
      <c r="E285" s="134"/>
      <c r="F285" s="135" t="s">
        <v>527</v>
      </c>
      <c r="G285" s="146"/>
      <c r="H285" s="57" t="s">
        <v>768</v>
      </c>
    </row>
    <row r="286" spans="1:13" ht="20.25" customHeight="1">
      <c r="A286" s="60" t="s">
        <v>767</v>
      </c>
      <c r="B286" s="150">
        <v>75000000000</v>
      </c>
      <c r="C286" s="21"/>
      <c r="D286" s="150">
        <v>636000000</v>
      </c>
      <c r="E286" s="21"/>
      <c r="F286" s="150">
        <v>-26904839771</v>
      </c>
      <c r="G286" s="136"/>
      <c r="H286" s="304">
        <f>B286+D286+F286</f>
        <v>48731160229</v>
      </c>
    </row>
    <row r="287" spans="1:13" ht="20.25" hidden="1" customHeight="1">
      <c r="A287" s="58" t="s">
        <v>528</v>
      </c>
      <c r="B287" s="136"/>
      <c r="C287" s="21"/>
      <c r="D287" s="21"/>
      <c r="E287" s="136"/>
      <c r="F287" s="136"/>
      <c r="G287" s="21"/>
      <c r="H287" s="136"/>
    </row>
    <row r="288" spans="1:13" ht="20.25" customHeight="1" thickBot="1">
      <c r="A288" s="58" t="s">
        <v>766</v>
      </c>
      <c r="B288" s="147"/>
      <c r="C288" s="21"/>
      <c r="D288" s="148"/>
      <c r="E288" s="136"/>
      <c r="F288" s="161">
        <v>1777709395</v>
      </c>
      <c r="G288" s="21"/>
      <c r="H288" s="305">
        <f>F288</f>
        <v>1777709395</v>
      </c>
    </row>
    <row r="289" spans="1:8" ht="20.25" customHeight="1" thickBot="1">
      <c r="A289" s="60" t="s">
        <v>828</v>
      </c>
      <c r="B289" s="149">
        <f>SUM(B286:B288)</f>
        <v>75000000000</v>
      </c>
      <c r="C289" s="150"/>
      <c r="D289" s="149">
        <f>SUM(D286:D288)</f>
        <v>636000000</v>
      </c>
      <c r="E289" s="139"/>
      <c r="F289" s="149">
        <f>SUM(F286:F288)</f>
        <v>-25127130376</v>
      </c>
      <c r="G289" s="150"/>
      <c r="H289" s="149">
        <f>SUM(H286:H288)</f>
        <v>50508869624</v>
      </c>
    </row>
    <row r="290" spans="1:8" ht="20.25" customHeight="1" thickTop="1">
      <c r="A290" s="58" t="s">
        <v>846</v>
      </c>
      <c r="B290" s="30">
        <v>85000000000</v>
      </c>
      <c r="C290" s="32"/>
      <c r="D290" s="152" t="s">
        <v>512</v>
      </c>
      <c r="E290" s="145"/>
      <c r="F290" s="151" t="s">
        <v>512</v>
      </c>
      <c r="G290" s="32"/>
      <c r="H290" s="30">
        <f>B290</f>
        <v>85000000000</v>
      </c>
    </row>
    <row r="291" spans="1:8" ht="20.25" customHeight="1" thickBot="1">
      <c r="A291" s="58" t="s">
        <v>766</v>
      </c>
      <c r="B291" s="21"/>
      <c r="C291" s="21"/>
      <c r="D291" s="21"/>
      <c r="E291" s="21"/>
      <c r="F291" s="30">
        <f>KQKD!F31</f>
        <v>6301527448</v>
      </c>
      <c r="G291" s="21"/>
      <c r="H291" s="153">
        <f>+F291</f>
        <v>6301527448</v>
      </c>
    </row>
    <row r="292" spans="1:8" ht="20.25" customHeight="1" thickBot="1">
      <c r="A292" s="60" t="s">
        <v>859</v>
      </c>
      <c r="B292" s="33">
        <v>160000000000</v>
      </c>
      <c r="C292" s="32"/>
      <c r="D292" s="33">
        <f>D289</f>
        <v>636000000</v>
      </c>
      <c r="E292" s="32"/>
      <c r="F292" s="33">
        <f>F289+F291</f>
        <v>-18825602928</v>
      </c>
      <c r="G292" s="32"/>
      <c r="H292" s="33">
        <f>SUM(B292:F292)</f>
        <v>141810397072</v>
      </c>
    </row>
    <row r="293" spans="1:8" ht="20.25" customHeight="1" thickTop="1">
      <c r="A293" s="60"/>
      <c r="B293" s="328"/>
      <c r="C293" s="32"/>
      <c r="D293" s="328"/>
      <c r="E293" s="32"/>
      <c r="F293" s="328"/>
      <c r="G293" s="32"/>
      <c r="H293" s="328"/>
    </row>
    <row r="294" spans="1:8" ht="20.25" customHeight="1">
      <c r="A294" s="60"/>
      <c r="B294" s="328"/>
      <c r="C294" s="32"/>
      <c r="D294" s="328"/>
      <c r="E294" s="32"/>
      <c r="F294" s="328"/>
      <c r="G294" s="32"/>
      <c r="H294" s="328"/>
    </row>
    <row r="295" spans="1:8" ht="20.25" customHeight="1">
      <c r="A295" s="126"/>
      <c r="B295" s="303"/>
      <c r="C295" s="127"/>
      <c r="D295" s="99"/>
    </row>
    <row r="296" spans="1:8" ht="36" customHeight="1">
      <c r="A296" s="433" t="s">
        <v>797</v>
      </c>
      <c r="B296" s="433"/>
      <c r="C296" s="433"/>
      <c r="D296" s="433"/>
      <c r="E296" s="433"/>
    </row>
    <row r="297" spans="1:8" ht="20.25" customHeight="1">
      <c r="A297" s="117" t="s">
        <v>873</v>
      </c>
    </row>
    <row r="298" spans="1:8" ht="30.75" customHeight="1" thickBot="1">
      <c r="A298" s="102"/>
      <c r="B298" s="357" t="s">
        <v>885</v>
      </c>
      <c r="C298" s="356"/>
      <c r="D298" s="357" t="s">
        <v>884</v>
      </c>
    </row>
    <row r="299" spans="1:8" ht="20.25" customHeight="1">
      <c r="A299" s="130" t="s">
        <v>769</v>
      </c>
      <c r="B299" s="14">
        <v>3170117505</v>
      </c>
      <c r="C299" s="124"/>
      <c r="D299" s="14">
        <v>4810792835</v>
      </c>
    </row>
    <row r="300" spans="1:8" ht="20.25" customHeight="1">
      <c r="A300" s="130" t="s">
        <v>892</v>
      </c>
      <c r="B300" s="14">
        <v>207250000</v>
      </c>
      <c r="C300" s="124"/>
      <c r="D300" s="14"/>
    </row>
    <row r="301" spans="1:8" ht="20.25" customHeight="1">
      <c r="A301" s="130" t="s">
        <v>818</v>
      </c>
      <c r="B301" s="14">
        <v>187272727</v>
      </c>
      <c r="C301" s="124"/>
      <c r="D301" s="14">
        <v>0</v>
      </c>
    </row>
    <row r="302" spans="1:8" ht="20.25" customHeight="1">
      <c r="A302" s="101" t="s">
        <v>770</v>
      </c>
      <c r="B302" s="14">
        <v>162482197</v>
      </c>
      <c r="C302" s="125"/>
      <c r="D302" s="14">
        <v>85990569</v>
      </c>
    </row>
    <row r="303" spans="1:8" ht="20.25" customHeight="1">
      <c r="A303" s="101" t="s">
        <v>529</v>
      </c>
      <c r="B303" s="14">
        <f>B304+B305+B306+B307</f>
        <v>2925547876</v>
      </c>
      <c r="C303" s="14"/>
      <c r="D303" s="14">
        <f>D304+D305+D306+D307</f>
        <v>1656458741</v>
      </c>
      <c r="F303" s="128"/>
    </row>
    <row r="304" spans="1:8" ht="31.5" customHeight="1">
      <c r="A304" s="306" t="s">
        <v>771</v>
      </c>
      <c r="B304" s="14">
        <v>1142602808</v>
      </c>
      <c r="C304" s="125"/>
      <c r="D304" s="14">
        <v>43133616</v>
      </c>
    </row>
    <row r="305" spans="1:13" ht="31.5" customHeight="1">
      <c r="A305" s="340" t="s">
        <v>819</v>
      </c>
      <c r="B305" s="14">
        <v>617096323</v>
      </c>
      <c r="C305" s="125"/>
      <c r="D305" s="14">
        <v>1282904356</v>
      </c>
    </row>
    <row r="306" spans="1:13" ht="31.5" customHeight="1">
      <c r="A306" s="340" t="s">
        <v>893</v>
      </c>
      <c r="B306" s="14">
        <v>334097340</v>
      </c>
      <c r="C306" s="125"/>
      <c r="D306" s="14">
        <v>325373678</v>
      </c>
    </row>
    <row r="307" spans="1:13" ht="31.5" customHeight="1" thickBot="1">
      <c r="A307" s="306" t="s">
        <v>529</v>
      </c>
      <c r="B307" s="14">
        <v>831751405</v>
      </c>
      <c r="C307" s="125"/>
      <c r="D307" s="14">
        <v>5047091</v>
      </c>
    </row>
    <row r="308" spans="1:13" ht="20.25" customHeight="1" thickBot="1">
      <c r="A308" s="126" t="s">
        <v>772</v>
      </c>
      <c r="B308" s="155">
        <f>B299+B302+B303+B301+B300</f>
        <v>6652670305</v>
      </c>
      <c r="C308" s="127"/>
      <c r="D308" s="174">
        <f>D299+D302+D303+D301</f>
        <v>6553242145</v>
      </c>
      <c r="F308" s="128"/>
      <c r="H308" s="128"/>
      <c r="I308" s="128"/>
      <c r="M308" s="128"/>
    </row>
    <row r="309" spans="1:13" ht="20.25" customHeight="1" thickTop="1">
      <c r="A309" s="126"/>
      <c r="B309" s="156"/>
      <c r="C309" s="127"/>
      <c r="D309" s="307"/>
      <c r="H309" s="128"/>
      <c r="M309" s="128"/>
    </row>
    <row r="310" spans="1:13" ht="20.25" customHeight="1">
      <c r="A310" s="116" t="s">
        <v>874</v>
      </c>
    </row>
    <row r="311" spans="1:13" ht="27" customHeight="1" thickBot="1">
      <c r="A311" s="102"/>
      <c r="B311" s="386" t="s">
        <v>885</v>
      </c>
      <c r="C311" s="356"/>
      <c r="D311" s="386" t="s">
        <v>884</v>
      </c>
    </row>
    <row r="312" spans="1:13" ht="24" customHeight="1">
      <c r="A312" s="130" t="s">
        <v>530</v>
      </c>
      <c r="B312" s="14">
        <v>1392874757</v>
      </c>
      <c r="C312" s="124"/>
      <c r="D312" s="14">
        <v>771116352</v>
      </c>
      <c r="F312" s="128"/>
    </row>
    <row r="313" spans="1:13" ht="24" customHeight="1">
      <c r="A313" s="130" t="s">
        <v>894</v>
      </c>
      <c r="B313" s="14">
        <v>2236999</v>
      </c>
      <c r="C313" s="124"/>
      <c r="D313" s="14">
        <v>2142000000</v>
      </c>
      <c r="F313" s="128"/>
    </row>
    <row r="314" spans="1:13" ht="24" customHeight="1">
      <c r="A314" s="130" t="s">
        <v>860</v>
      </c>
      <c r="B314" s="14">
        <v>72720000</v>
      </c>
      <c r="C314" s="124"/>
      <c r="D314" s="369"/>
      <c r="F314" s="128"/>
    </row>
    <row r="315" spans="1:13" ht="24" customHeight="1">
      <c r="A315" s="130" t="s">
        <v>531</v>
      </c>
      <c r="B315" s="14">
        <v>32643500</v>
      </c>
      <c r="C315" s="124"/>
      <c r="D315" s="14">
        <v>31496000</v>
      </c>
    </row>
    <row r="316" spans="1:13" ht="24" customHeight="1">
      <c r="A316" s="130" t="s">
        <v>532</v>
      </c>
      <c r="B316" s="14">
        <v>158036170</v>
      </c>
      <c r="C316" s="124"/>
      <c r="D316" s="14">
        <v>71550541</v>
      </c>
    </row>
    <row r="317" spans="1:13" ht="24" customHeight="1">
      <c r="A317" s="130" t="s">
        <v>533</v>
      </c>
      <c r="B317" s="14">
        <v>630534257</v>
      </c>
      <c r="C317" s="124"/>
      <c r="D317" s="14">
        <v>234851337</v>
      </c>
    </row>
    <row r="318" spans="1:13" ht="24" customHeight="1">
      <c r="A318" s="130" t="s">
        <v>534</v>
      </c>
      <c r="B318" s="14">
        <v>59320873</v>
      </c>
      <c r="C318" s="124"/>
      <c r="D318" s="14">
        <v>2269649</v>
      </c>
    </row>
    <row r="319" spans="1:13" ht="24" customHeight="1">
      <c r="A319" s="130" t="s">
        <v>535</v>
      </c>
      <c r="B319" s="14">
        <v>322496391</v>
      </c>
      <c r="C319" s="124"/>
      <c r="D319" s="14">
        <v>106378614</v>
      </c>
    </row>
    <row r="320" spans="1:13" ht="24" customHeight="1">
      <c r="A320" s="130" t="s">
        <v>536</v>
      </c>
      <c r="B320" s="14">
        <v>46815080</v>
      </c>
      <c r="C320" s="124"/>
      <c r="D320" s="14">
        <v>157747551</v>
      </c>
    </row>
    <row r="321" spans="1:13" ht="24" customHeight="1">
      <c r="A321" s="130" t="s">
        <v>773</v>
      </c>
      <c r="B321" s="14">
        <v>103472955</v>
      </c>
      <c r="C321" s="124"/>
      <c r="D321" s="14">
        <v>462021260</v>
      </c>
      <c r="F321" s="20"/>
      <c r="H321" s="128"/>
    </row>
    <row r="322" spans="1:13" ht="24" customHeight="1" thickBot="1">
      <c r="A322" s="130" t="s">
        <v>548</v>
      </c>
      <c r="B322" s="14">
        <f>286709444-B321</f>
        <v>183236489</v>
      </c>
      <c r="C322" s="124"/>
      <c r="D322" s="14">
        <v>1316836443</v>
      </c>
      <c r="I322" s="361"/>
    </row>
    <row r="323" spans="1:13" ht="24" customHeight="1" thickBot="1">
      <c r="A323" s="126" t="s">
        <v>502</v>
      </c>
      <c r="B323" s="155">
        <f>SUM(B312:B322)</f>
        <v>3004387471</v>
      </c>
      <c r="C323" s="127"/>
      <c r="D323" s="174">
        <f>SUM(D312:D322)</f>
        <v>5296267747</v>
      </c>
      <c r="F323" s="128">
        <f>B323-KQKD!D20</f>
        <v>0</v>
      </c>
      <c r="H323" s="128"/>
      <c r="I323" s="361"/>
      <c r="M323" s="128"/>
    </row>
    <row r="324" spans="1:13" ht="20.25" customHeight="1" thickTop="1">
      <c r="A324" s="126"/>
      <c r="B324" s="156"/>
      <c r="C324" s="127"/>
      <c r="D324" s="307"/>
      <c r="H324" s="128"/>
    </row>
    <row r="325" spans="1:13" ht="20.25" customHeight="1">
      <c r="A325" s="434" t="s">
        <v>875</v>
      </c>
      <c r="B325" s="434"/>
      <c r="C325" s="434"/>
      <c r="D325" s="434"/>
      <c r="F325" s="128"/>
    </row>
    <row r="326" spans="1:13" ht="26.25" customHeight="1" thickBot="1">
      <c r="A326" s="105"/>
      <c r="B326" s="386" t="s">
        <v>885</v>
      </c>
      <c r="C326" s="356"/>
      <c r="D326" s="386" t="s">
        <v>884</v>
      </c>
    </row>
    <row r="327" spans="1:13" ht="20.25" customHeight="1">
      <c r="A327" s="63" t="s">
        <v>538</v>
      </c>
      <c r="B327" s="26">
        <v>528259727</v>
      </c>
      <c r="C327" s="15"/>
      <c r="D327" s="26">
        <v>524641478</v>
      </c>
    </row>
    <row r="328" spans="1:13" ht="20.25" customHeight="1">
      <c r="A328" s="63" t="s">
        <v>539</v>
      </c>
      <c r="B328" s="26"/>
      <c r="C328" s="15"/>
      <c r="D328" s="26">
        <v>6050200</v>
      </c>
    </row>
    <row r="329" spans="1:13" ht="20.25" customHeight="1">
      <c r="A329" s="63" t="s">
        <v>540</v>
      </c>
      <c r="B329" s="26">
        <v>55003587</v>
      </c>
      <c r="C329" s="15"/>
      <c r="D329" s="26">
        <v>14605393</v>
      </c>
    </row>
    <row r="330" spans="1:13" ht="20.25" customHeight="1">
      <c r="A330" s="63" t="s">
        <v>541</v>
      </c>
      <c r="B330" s="26">
        <v>18574407</v>
      </c>
      <c r="C330" s="15"/>
      <c r="D330" s="26">
        <v>22428414</v>
      </c>
    </row>
    <row r="331" spans="1:13" ht="20.25" customHeight="1">
      <c r="A331" s="339" t="s">
        <v>820</v>
      </c>
      <c r="B331" s="26">
        <v>5872239</v>
      </c>
      <c r="C331" s="15"/>
      <c r="D331" s="30"/>
    </row>
    <row r="332" spans="1:13" ht="20.25" customHeight="1">
      <c r="A332" s="63" t="s">
        <v>542</v>
      </c>
      <c r="B332" s="26">
        <v>455044690</v>
      </c>
      <c r="C332" s="15"/>
      <c r="D332" s="26">
        <v>366933606</v>
      </c>
    </row>
    <row r="333" spans="1:13" ht="20.25" customHeight="1" thickBot="1">
      <c r="A333" s="63" t="s">
        <v>537</v>
      </c>
      <c r="B333" s="26">
        <v>99571600</v>
      </c>
      <c r="C333" s="15"/>
      <c r="D333" s="26">
        <v>37035000</v>
      </c>
      <c r="I333" s="128"/>
    </row>
    <row r="334" spans="1:13" ht="20.25" customHeight="1" thickBot="1">
      <c r="A334" s="126" t="s">
        <v>502</v>
      </c>
      <c r="B334" s="155">
        <f>SUM(B327:B333)</f>
        <v>1162326250</v>
      </c>
      <c r="C334" s="127"/>
      <c r="D334" s="174">
        <f>SUM(D327:D333)</f>
        <v>971694091</v>
      </c>
      <c r="F334" s="128"/>
      <c r="I334" s="128"/>
    </row>
    <row r="335" spans="1:13" ht="20.25" customHeight="1" thickTop="1">
      <c r="A335" s="126"/>
      <c r="B335" s="156"/>
      <c r="C335" s="127"/>
      <c r="D335" s="156"/>
    </row>
    <row r="336" spans="1:13" ht="20.25" customHeight="1">
      <c r="A336" s="117" t="s">
        <v>876</v>
      </c>
    </row>
    <row r="337" spans="1:4" ht="29.25" customHeight="1" thickBot="1">
      <c r="A337" s="105"/>
      <c r="B337" s="386" t="s">
        <v>885</v>
      </c>
      <c r="C337" s="356"/>
      <c r="D337" s="357" t="s">
        <v>884</v>
      </c>
    </row>
    <row r="338" spans="1:4" ht="32.25" customHeight="1">
      <c r="A338" s="58" t="s">
        <v>543</v>
      </c>
      <c r="B338" s="175">
        <v>0</v>
      </c>
      <c r="C338" s="15"/>
      <c r="D338" s="175"/>
    </row>
    <row r="339" spans="1:4" ht="20.25" customHeight="1">
      <c r="A339" s="58" t="s">
        <v>544</v>
      </c>
      <c r="B339" s="26"/>
      <c r="C339" s="15"/>
      <c r="D339" s="26"/>
    </row>
    <row r="340" spans="1:4" ht="20.25" customHeight="1" thickBot="1">
      <c r="A340" s="58" t="s">
        <v>545</v>
      </c>
      <c r="B340" s="26">
        <v>220</v>
      </c>
      <c r="C340" s="15"/>
      <c r="D340" s="26">
        <v>14001</v>
      </c>
    </row>
    <row r="341" spans="1:4" ht="20.25" customHeight="1" thickBot="1">
      <c r="A341" s="126" t="s">
        <v>502</v>
      </c>
      <c r="B341" s="155">
        <f>+B338+B339+B340</f>
        <v>220</v>
      </c>
      <c r="C341" s="127"/>
      <c r="D341" s="155">
        <f>+D338+D339+D340</f>
        <v>14001</v>
      </c>
    </row>
    <row r="342" spans="1:4" ht="20.25" customHeight="1" thickTop="1">
      <c r="A342" s="126"/>
      <c r="B342" s="156"/>
      <c r="C342" s="127"/>
      <c r="D342" s="156"/>
    </row>
    <row r="343" spans="1:4" ht="20.25" customHeight="1">
      <c r="A343" s="117" t="s">
        <v>877</v>
      </c>
    </row>
    <row r="344" spans="1:4" ht="33" customHeight="1" thickBot="1">
      <c r="A344" s="105"/>
      <c r="B344" s="357" t="str">
        <f>B337</f>
        <v>Quý 3/2015</v>
      </c>
      <c r="C344" s="356"/>
      <c r="D344" s="357" t="str">
        <f>D337</f>
        <v>Quý 3/2014</v>
      </c>
    </row>
    <row r="345" spans="1:4" ht="20.25" customHeight="1">
      <c r="A345" s="58" t="s">
        <v>546</v>
      </c>
      <c r="B345" s="26"/>
      <c r="C345" s="15"/>
      <c r="D345" s="175"/>
    </row>
    <row r="346" spans="1:4" ht="27.75" customHeight="1">
      <c r="A346" s="58" t="s">
        <v>547</v>
      </c>
      <c r="B346" s="26"/>
      <c r="C346" s="15"/>
      <c r="D346" s="175"/>
    </row>
    <row r="347" spans="1:4" ht="20.25" customHeight="1">
      <c r="A347" s="58" t="s">
        <v>669</v>
      </c>
      <c r="B347" s="26">
        <v>49200000</v>
      </c>
      <c r="C347" s="15"/>
      <c r="D347" s="399">
        <v>56800000</v>
      </c>
    </row>
    <row r="348" spans="1:4" ht="20.25" customHeight="1" thickBot="1">
      <c r="A348" s="58" t="s">
        <v>548</v>
      </c>
      <c r="B348" s="26"/>
      <c r="C348" s="15"/>
      <c r="D348" s="368">
        <v>0</v>
      </c>
    </row>
    <row r="349" spans="1:4" ht="20.25" customHeight="1" thickBot="1">
      <c r="A349" s="126" t="s">
        <v>502</v>
      </c>
      <c r="B349" s="155">
        <f>SUM(B345:B348)</f>
        <v>49200000</v>
      </c>
      <c r="C349" s="127"/>
      <c r="D349" s="174">
        <f>SUM(D345:D348)</f>
        <v>56800000</v>
      </c>
    </row>
    <row r="350" spans="1:4" ht="20.25" customHeight="1" thickTop="1">
      <c r="A350" s="126"/>
      <c r="B350" s="156"/>
      <c r="C350" s="127"/>
      <c r="D350" s="307"/>
    </row>
    <row r="351" spans="1:4" ht="20.25" customHeight="1">
      <c r="A351" s="126" t="s">
        <v>878</v>
      </c>
      <c r="B351" s="156"/>
      <c r="C351" s="127"/>
      <c r="D351" s="307"/>
    </row>
    <row r="352" spans="1:4" ht="30" customHeight="1" thickBot="1">
      <c r="A352" s="126"/>
      <c r="B352" s="357" t="str">
        <f>B344</f>
        <v>Quý 3/2015</v>
      </c>
      <c r="C352" s="356"/>
      <c r="D352" s="357" t="str">
        <f>D344</f>
        <v>Quý 3/2014</v>
      </c>
    </row>
    <row r="353" spans="1:4" ht="20.25" customHeight="1">
      <c r="A353" s="126" t="s">
        <v>778</v>
      </c>
      <c r="B353" s="26">
        <f>KQKD!D28</f>
        <v>2436756806</v>
      </c>
      <c r="C353" s="15"/>
      <c r="D353" s="397">
        <f>KQKD!E31</f>
        <v>228393098</v>
      </c>
    </row>
    <row r="354" spans="1:4" ht="20.25" customHeight="1">
      <c r="A354" s="126" t="s">
        <v>779</v>
      </c>
      <c r="B354" s="26"/>
      <c r="C354" s="15"/>
      <c r="D354" s="367"/>
    </row>
    <row r="355" spans="1:4" ht="20.25" customHeight="1">
      <c r="A355" s="130" t="s">
        <v>780</v>
      </c>
      <c r="B355" s="26"/>
      <c r="C355" s="15"/>
      <c r="D355" s="367"/>
    </row>
    <row r="356" spans="1:4" ht="20.25" customHeight="1">
      <c r="A356" s="130" t="s">
        <v>781</v>
      </c>
      <c r="B356" s="26">
        <f>-B353-B357</f>
        <v>-2485956806</v>
      </c>
      <c r="C356" s="15"/>
      <c r="D356" s="26">
        <f>-D353-D357</f>
        <v>-285193098</v>
      </c>
    </row>
    <row r="357" spans="1:4" ht="20.25" customHeight="1">
      <c r="A357" s="130" t="s">
        <v>782</v>
      </c>
      <c r="B357" s="26">
        <v>49200000</v>
      </c>
      <c r="C357" s="15"/>
      <c r="D357" s="399">
        <v>56800000</v>
      </c>
    </row>
    <row r="358" spans="1:4" ht="20.25" customHeight="1">
      <c r="A358" s="126" t="s">
        <v>783</v>
      </c>
      <c r="B358" s="156">
        <f>SUM(B353:B357)</f>
        <v>0</v>
      </c>
      <c r="C358" s="127"/>
      <c r="D358" s="156">
        <f>SUM(D353:D357)</f>
        <v>0</v>
      </c>
    </row>
    <row r="359" spans="1:4" ht="20.25" customHeight="1" thickBot="1">
      <c r="A359" s="130" t="s">
        <v>784</v>
      </c>
      <c r="B359" s="308">
        <v>0.22</v>
      </c>
      <c r="C359" s="127"/>
      <c r="D359" s="366">
        <v>0.22</v>
      </c>
    </row>
    <row r="360" spans="1:4" ht="20.25" customHeight="1" thickBot="1">
      <c r="A360" s="126" t="s">
        <v>785</v>
      </c>
      <c r="B360" s="155" t="s">
        <v>512</v>
      </c>
      <c r="C360" s="127"/>
      <c r="D360" s="155" t="s">
        <v>512</v>
      </c>
    </row>
    <row r="361" spans="1:4" ht="20.25" customHeight="1" thickTop="1">
      <c r="A361" s="126"/>
      <c r="B361" s="156"/>
      <c r="C361" s="127"/>
      <c r="D361" s="307"/>
    </row>
    <row r="362" spans="1:4" ht="20.25" customHeight="1">
      <c r="A362" s="117" t="s">
        <v>879</v>
      </c>
    </row>
    <row r="363" spans="1:4" ht="28.5" customHeight="1" thickBot="1">
      <c r="A363" s="105"/>
      <c r="B363" s="357" t="str">
        <f>B352</f>
        <v>Quý 3/2015</v>
      </c>
      <c r="C363" s="356"/>
      <c r="D363" s="357" t="str">
        <f>D352</f>
        <v>Quý 3/2014</v>
      </c>
    </row>
    <row r="364" spans="1:4" ht="38.25" customHeight="1">
      <c r="A364" s="250" t="s">
        <v>774</v>
      </c>
      <c r="B364" s="26">
        <f>KQKD!D31</f>
        <v>2436756806</v>
      </c>
      <c r="C364" s="15"/>
      <c r="D364" s="30">
        <f>KQKD!E31</f>
        <v>228393098</v>
      </c>
    </row>
    <row r="365" spans="1:4" ht="42.75" customHeight="1" thickBot="1">
      <c r="A365" s="250" t="s">
        <v>775</v>
      </c>
      <c r="B365" s="26">
        <v>16000000</v>
      </c>
      <c r="C365" s="15"/>
      <c r="D365" s="30">
        <v>7500000</v>
      </c>
    </row>
    <row r="366" spans="1:4" ht="17.25" customHeight="1" thickBot="1">
      <c r="A366" s="126" t="s">
        <v>549</v>
      </c>
      <c r="B366" s="310">
        <f>B364/B365</f>
        <v>152.29730037499999</v>
      </c>
      <c r="C366" s="127"/>
      <c r="D366" s="310">
        <f>D364/D365</f>
        <v>30.452413066666665</v>
      </c>
    </row>
    <row r="367" spans="1:4" ht="17.25" customHeight="1" thickTop="1">
      <c r="A367" s="117"/>
    </row>
    <row r="368" spans="1:4" ht="19.5" customHeight="1">
      <c r="A368" s="245" t="s">
        <v>799</v>
      </c>
    </row>
    <row r="369" spans="1:8" ht="19.5" customHeight="1">
      <c r="A369" s="245" t="s">
        <v>798</v>
      </c>
    </row>
    <row r="370" spans="1:8" ht="19.5" customHeight="1">
      <c r="A370" s="157" t="s">
        <v>776</v>
      </c>
    </row>
    <row r="371" spans="1:8" ht="20.25" customHeight="1">
      <c r="A371" s="118"/>
    </row>
    <row r="372" spans="1:8" ht="18.75" customHeight="1" thickBot="1">
      <c r="A372" s="63"/>
      <c r="B372" s="357" t="str">
        <f>B363</f>
        <v>Quý 3/2015</v>
      </c>
      <c r="C372" s="356"/>
      <c r="D372" s="357" t="str">
        <f>D363</f>
        <v>Quý 3/2014</v>
      </c>
    </row>
    <row r="373" spans="1:8" ht="18.75" customHeight="1">
      <c r="A373" s="250" t="s">
        <v>777</v>
      </c>
      <c r="B373" s="26">
        <v>204341933</v>
      </c>
      <c r="C373" s="247"/>
      <c r="D373" s="26">
        <v>201151000</v>
      </c>
    </row>
    <row r="374" spans="1:8" ht="18.75" customHeight="1" thickBot="1">
      <c r="A374" s="250" t="s">
        <v>842</v>
      </c>
      <c r="B374" s="26">
        <f>B357</f>
        <v>49200000</v>
      </c>
      <c r="C374" s="15"/>
      <c r="D374" s="26">
        <v>56800000</v>
      </c>
    </row>
    <row r="375" spans="1:8" ht="18.75" customHeight="1" thickBot="1">
      <c r="A375" s="60" t="s">
        <v>502</v>
      </c>
      <c r="B375" s="27">
        <f>B373+B374</f>
        <v>253541933</v>
      </c>
      <c r="C375" s="23"/>
      <c r="D375" s="27">
        <f>D373+D374</f>
        <v>257951000</v>
      </c>
    </row>
    <row r="376" spans="1:8" ht="18.75" customHeight="1" thickTop="1">
      <c r="A376" s="60"/>
      <c r="B376" s="303"/>
      <c r="C376" s="23"/>
      <c r="D376" s="303"/>
    </row>
    <row r="377" spans="1:8" ht="30" customHeight="1">
      <c r="A377" s="158"/>
    </row>
    <row r="378" spans="1:8" ht="20.25" customHeight="1">
      <c r="A378" s="158" t="s">
        <v>550</v>
      </c>
    </row>
    <row r="379" spans="1:8" ht="20.25" customHeight="1">
      <c r="A379" s="123" t="s">
        <v>551</v>
      </c>
    </row>
    <row r="380" spans="1:8" ht="64.5" customHeight="1">
      <c r="A380" s="421" t="s">
        <v>556</v>
      </c>
      <c r="B380" s="421"/>
      <c r="C380" s="421"/>
      <c r="D380" s="421"/>
      <c r="E380" s="421"/>
      <c r="F380" s="421"/>
      <c r="G380" s="421"/>
      <c r="H380" s="421"/>
    </row>
    <row r="381" spans="1:8" ht="17.25" customHeight="1">
      <c r="A381" s="123" t="s">
        <v>557</v>
      </c>
    </row>
    <row r="382" spans="1:8" ht="36.75" customHeight="1">
      <c r="A382" s="421" t="s">
        <v>558</v>
      </c>
      <c r="B382" s="421"/>
      <c r="C382" s="421"/>
      <c r="D382" s="421"/>
      <c r="E382" s="421"/>
      <c r="F382" s="421"/>
      <c r="G382" s="421"/>
      <c r="H382" s="421"/>
    </row>
    <row r="383" spans="1:8" ht="20.25" customHeight="1">
      <c r="A383" s="431" t="s">
        <v>559</v>
      </c>
      <c r="B383" s="431"/>
      <c r="C383" s="431"/>
      <c r="D383" s="431"/>
      <c r="E383" s="431"/>
      <c r="F383" s="431"/>
      <c r="G383" s="431"/>
      <c r="H383" s="431"/>
    </row>
    <row r="384" spans="1:8" ht="17.25" customHeight="1">
      <c r="A384" s="159" t="s">
        <v>560</v>
      </c>
    </row>
    <row r="385" spans="1:11" ht="49.5" customHeight="1">
      <c r="A385" s="421" t="s">
        <v>561</v>
      </c>
      <c r="B385" s="421"/>
      <c r="C385" s="421"/>
      <c r="D385" s="421"/>
      <c r="E385" s="421"/>
      <c r="F385" s="421"/>
      <c r="G385" s="421"/>
      <c r="H385" s="421"/>
    </row>
    <row r="386" spans="1:11" ht="33" customHeight="1">
      <c r="A386" s="421" t="s">
        <v>562</v>
      </c>
      <c r="B386" s="421"/>
      <c r="C386" s="421"/>
      <c r="D386" s="421"/>
      <c r="E386" s="421"/>
      <c r="F386" s="421"/>
      <c r="G386" s="421"/>
      <c r="H386" s="421"/>
    </row>
    <row r="387" spans="1:11" ht="20.25" customHeight="1">
      <c r="A387" s="425" t="s">
        <v>496</v>
      </c>
      <c r="B387" s="425"/>
      <c r="C387" s="425"/>
      <c r="D387" s="425"/>
      <c r="E387" s="425"/>
    </row>
    <row r="388" spans="1:11" ht="33" customHeight="1">
      <c r="A388" s="421" t="s">
        <v>563</v>
      </c>
      <c r="B388" s="421"/>
      <c r="C388" s="421"/>
      <c r="D388" s="421"/>
      <c r="E388" s="421"/>
      <c r="F388" s="421"/>
      <c r="G388" s="421"/>
      <c r="H388" s="421"/>
    </row>
    <row r="389" spans="1:11" ht="33" customHeight="1">
      <c r="A389" s="421" t="s">
        <v>564</v>
      </c>
      <c r="B389" s="421"/>
      <c r="C389" s="421"/>
      <c r="D389" s="421"/>
      <c r="E389" s="421"/>
      <c r="F389" s="421"/>
      <c r="G389" s="421"/>
      <c r="H389" s="421"/>
    </row>
    <row r="390" spans="1:11" ht="17.25" customHeight="1">
      <c r="A390" s="141" t="s">
        <v>565</v>
      </c>
    </row>
    <row r="391" spans="1:11" ht="42.75" customHeight="1" thickBot="1">
      <c r="A391" s="134"/>
      <c r="B391" s="25" t="s">
        <v>566</v>
      </c>
      <c r="C391" s="61"/>
      <c r="D391" s="25" t="s">
        <v>567</v>
      </c>
      <c r="E391" s="61"/>
      <c r="F391" s="25" t="s">
        <v>502</v>
      </c>
    </row>
    <row r="392" spans="1:11" ht="17.25" customHeight="1">
      <c r="A392" s="105" t="s">
        <v>493</v>
      </c>
      <c r="B392" s="21"/>
      <c r="C392" s="21"/>
      <c r="D392" s="21"/>
      <c r="E392" s="21"/>
      <c r="F392" s="21"/>
    </row>
    <row r="393" spans="1:11" ht="24" customHeight="1">
      <c r="A393" s="63" t="s">
        <v>568</v>
      </c>
      <c r="B393" s="189">
        <f>CDKT!D11</f>
        <v>122718912513</v>
      </c>
      <c r="C393" s="190"/>
      <c r="D393" s="190"/>
      <c r="E393" s="190"/>
      <c r="F393" s="191">
        <f>B393+D393</f>
        <v>122718912513</v>
      </c>
    </row>
    <row r="394" spans="1:11" ht="20.25" customHeight="1">
      <c r="A394" s="63" t="s">
        <v>560</v>
      </c>
      <c r="B394" s="192">
        <f>CDKT!D19</f>
        <v>262580000</v>
      </c>
      <c r="C394" s="190"/>
      <c r="D394" s="193"/>
      <c r="E394" s="190"/>
      <c r="F394" s="191">
        <f>B394+D394</f>
        <v>262580000</v>
      </c>
      <c r="H394" s="128"/>
      <c r="I394" s="128"/>
    </row>
    <row r="395" spans="1:11" ht="20.25" customHeight="1">
      <c r="A395" s="385" t="s">
        <v>861</v>
      </c>
      <c r="B395" s="192">
        <f>CDKT!D22</f>
        <v>25327157102</v>
      </c>
      <c r="C395" s="190"/>
      <c r="D395" s="193">
        <f>-7772702985</f>
        <v>-7772702985</v>
      </c>
      <c r="E395" s="190"/>
      <c r="F395" s="191">
        <f>B395+D395</f>
        <v>17554454117</v>
      </c>
      <c r="H395" s="128"/>
      <c r="I395" s="128"/>
    </row>
    <row r="396" spans="1:11" ht="20.25" customHeight="1">
      <c r="A396" s="63" t="s">
        <v>569</v>
      </c>
      <c r="B396" s="192">
        <f>CDKT!D23</f>
        <v>373214377</v>
      </c>
      <c r="C396" s="190"/>
      <c r="D396" s="190"/>
      <c r="E396" s="190"/>
      <c r="F396" s="191">
        <f>B396+D396</f>
        <v>373214377</v>
      </c>
    </row>
    <row r="397" spans="1:11" ht="24" customHeight="1" thickBot="1">
      <c r="A397" s="63" t="s">
        <v>477</v>
      </c>
      <c r="B397" s="194">
        <f>CDKT!D15</f>
        <v>39061262724</v>
      </c>
      <c r="C397" s="190"/>
      <c r="D397" s="195">
        <f>CDKT!D17</f>
        <v>-199684760</v>
      </c>
      <c r="E397" s="190"/>
      <c r="F397" s="195">
        <f>B397+D397</f>
        <v>38861577964</v>
      </c>
      <c r="K397" s="197" t="s">
        <v>670</v>
      </c>
    </row>
    <row r="398" spans="1:11" ht="20.25" customHeight="1" thickBot="1">
      <c r="A398" s="105" t="s">
        <v>502</v>
      </c>
      <c r="B398" s="196">
        <f>SUM(B393:B397)</f>
        <v>187743126716</v>
      </c>
      <c r="C398" s="196"/>
      <c r="D398" s="196">
        <f>SUM(D393:D397)</f>
        <v>-7972387745</v>
      </c>
      <c r="E398" s="196"/>
      <c r="F398" s="196">
        <f>SUM(F393:F397)</f>
        <v>179770738971</v>
      </c>
      <c r="H398" s="128"/>
    </row>
    <row r="399" spans="1:11" ht="17.25" customHeight="1" thickTop="1">
      <c r="A399" s="248"/>
      <c r="B399" s="329"/>
      <c r="C399" s="329"/>
      <c r="D399" s="329"/>
      <c r="E399" s="329"/>
      <c r="F399" s="329"/>
      <c r="H399" s="128"/>
    </row>
    <row r="400" spans="1:11" ht="17.25" customHeight="1">
      <c r="A400" s="63"/>
      <c r="B400" s="21"/>
      <c r="C400" s="21"/>
      <c r="D400" s="21"/>
      <c r="E400" s="21"/>
      <c r="F400" s="21"/>
    </row>
    <row r="401" spans="1:8" ht="17.25" customHeight="1">
      <c r="A401" s="105" t="s">
        <v>901</v>
      </c>
      <c r="B401" s="21"/>
      <c r="C401" s="21"/>
      <c r="D401" s="21"/>
      <c r="E401" s="21"/>
      <c r="F401" s="21"/>
    </row>
    <row r="402" spans="1:8" ht="24.75" customHeight="1">
      <c r="A402" s="63" t="s">
        <v>568</v>
      </c>
      <c r="B402" s="28">
        <f>CDKT!E11</f>
        <v>47167768625</v>
      </c>
      <c r="C402" s="30"/>
      <c r="D402" s="30"/>
      <c r="E402" s="30"/>
      <c r="F402" s="160">
        <f>+B402</f>
        <v>47167768625</v>
      </c>
    </row>
    <row r="403" spans="1:8" ht="20.25" customHeight="1">
      <c r="A403" s="63" t="s">
        <v>560</v>
      </c>
      <c r="B403" s="28">
        <f>CDKT!E19</f>
        <v>0</v>
      </c>
      <c r="C403" s="30"/>
      <c r="D403" s="160"/>
      <c r="E403" s="30"/>
      <c r="F403" s="160">
        <f>+B403+D403</f>
        <v>0</v>
      </c>
    </row>
    <row r="404" spans="1:8" ht="20.25" customHeight="1">
      <c r="A404" s="385" t="s">
        <v>861</v>
      </c>
      <c r="B404" s="28">
        <f>CDKT!E22</f>
        <v>77365401703</v>
      </c>
      <c r="C404" s="30"/>
      <c r="D404" s="160">
        <f>-7772702985</f>
        <v>-7772702985</v>
      </c>
      <c r="E404" s="30"/>
      <c r="F404" s="160">
        <f>+B404+D404</f>
        <v>69592698718</v>
      </c>
    </row>
    <row r="405" spans="1:8" ht="20.25" customHeight="1">
      <c r="A405" s="63" t="s">
        <v>569</v>
      </c>
      <c r="B405" s="28">
        <f>CDKT!E23</f>
        <v>433163181</v>
      </c>
      <c r="C405" s="30"/>
      <c r="D405" s="30"/>
      <c r="E405" s="30"/>
      <c r="F405" s="160">
        <f>+B405+D405</f>
        <v>433163181</v>
      </c>
    </row>
    <row r="406" spans="1:8" ht="22.5" customHeight="1" thickBot="1">
      <c r="A406" s="63" t="s">
        <v>477</v>
      </c>
      <c r="B406" s="29">
        <f>CDKT!E15</f>
        <v>1011262724</v>
      </c>
      <c r="C406" s="21"/>
      <c r="D406" s="161">
        <f>CDKT!E17</f>
        <v>-227561260</v>
      </c>
      <c r="E406" s="30"/>
      <c r="F406" s="161">
        <f>+B406+D406</f>
        <v>783701464</v>
      </c>
    </row>
    <row r="407" spans="1:8" ht="20.25" customHeight="1" thickBot="1">
      <c r="A407" s="105" t="s">
        <v>502</v>
      </c>
      <c r="B407" s="138">
        <f>SUM(B402:B406)</f>
        <v>125977596233</v>
      </c>
      <c r="C407" s="138">
        <f>SUM(C402:C406)</f>
        <v>0</v>
      </c>
      <c r="D407" s="138">
        <f>SUM(D402:D406)</f>
        <v>-8000264245</v>
      </c>
      <c r="E407" s="138"/>
      <c r="F407" s="183">
        <f>SUM(F402:F406)</f>
        <v>117977331988</v>
      </c>
      <c r="G407" s="138">
        <f>SUM(G402:G406)</f>
        <v>0</v>
      </c>
    </row>
    <row r="408" spans="1:8" ht="20.25" customHeight="1" thickTop="1">
      <c r="A408" s="105"/>
      <c r="B408" s="162"/>
      <c r="C408" s="150"/>
      <c r="D408" s="162"/>
      <c r="E408" s="150"/>
      <c r="F408" s="162"/>
    </row>
    <row r="409" spans="1:8" ht="20.25" customHeight="1">
      <c r="A409" s="123" t="s">
        <v>570</v>
      </c>
    </row>
    <row r="410" spans="1:8" ht="20.25" customHeight="1">
      <c r="A410" s="425" t="s">
        <v>571</v>
      </c>
      <c r="B410" s="425"/>
      <c r="C410" s="425"/>
      <c r="D410" s="425"/>
      <c r="E410" s="425"/>
      <c r="F410" s="425"/>
    </row>
    <row r="411" spans="1:8" ht="29.25" customHeight="1">
      <c r="A411" s="421" t="s">
        <v>572</v>
      </c>
      <c r="B411" s="421"/>
      <c r="C411" s="421"/>
      <c r="D411" s="421"/>
      <c r="E411" s="421"/>
      <c r="F411" s="421"/>
      <c r="G411" s="421"/>
      <c r="H411" s="421"/>
    </row>
    <row r="412" spans="1:8" ht="52.5" customHeight="1">
      <c r="A412" s="421" t="s">
        <v>573</v>
      </c>
      <c r="B412" s="421"/>
      <c r="C412" s="421"/>
      <c r="D412" s="421"/>
      <c r="E412" s="421"/>
      <c r="F412" s="421"/>
      <c r="G412" s="421"/>
      <c r="H412" s="421"/>
    </row>
    <row r="413" spans="1:8" ht="30.75" customHeight="1">
      <c r="A413" s="421" t="s">
        <v>574</v>
      </c>
      <c r="B413" s="421"/>
      <c r="C413" s="421"/>
      <c r="D413" s="421"/>
      <c r="E413" s="421"/>
      <c r="F413" s="421"/>
      <c r="G413" s="421"/>
      <c r="H413" s="421"/>
    </row>
    <row r="414" spans="1:8" ht="17.25" customHeight="1">
      <c r="A414" s="143"/>
    </row>
    <row r="415" spans="1:8" ht="17.25" customHeight="1">
      <c r="A415" s="427"/>
      <c r="B415" s="428" t="s">
        <v>575</v>
      </c>
      <c r="C415" s="428"/>
      <c r="D415" s="428" t="s">
        <v>576</v>
      </c>
      <c r="E415" s="430"/>
      <c r="F415" s="430" t="s">
        <v>577</v>
      </c>
      <c r="G415" s="430"/>
      <c r="H415" s="430" t="s">
        <v>502</v>
      </c>
    </row>
    <row r="416" spans="1:8" ht="12" customHeight="1" thickBot="1">
      <c r="A416" s="427"/>
      <c r="B416" s="429"/>
      <c r="C416" s="428"/>
      <c r="D416" s="429"/>
      <c r="E416" s="430"/>
      <c r="F416" s="432"/>
      <c r="G416" s="430"/>
      <c r="H416" s="432"/>
    </row>
    <row r="417" spans="1:8" ht="20.25" customHeight="1">
      <c r="A417" s="105" t="s">
        <v>493</v>
      </c>
      <c r="B417" s="184"/>
      <c r="C417" s="184"/>
      <c r="D417" s="184"/>
      <c r="E417" s="184"/>
      <c r="F417" s="184"/>
      <c r="G417" s="184"/>
      <c r="H417" s="184"/>
    </row>
    <row r="418" spans="1:8" ht="20.25" customHeight="1">
      <c r="A418" s="63" t="s">
        <v>578</v>
      </c>
      <c r="B418" s="185">
        <f>B257</f>
        <v>0</v>
      </c>
      <c r="C418" s="184"/>
      <c r="D418" s="184"/>
      <c r="E418" s="184"/>
      <c r="F418" s="184"/>
      <c r="G418" s="184"/>
      <c r="H418" s="185">
        <f>SUM(B418:F418)</f>
        <v>0</v>
      </c>
    </row>
    <row r="419" spans="1:8" ht="20.25" customHeight="1">
      <c r="A419" s="63" t="s">
        <v>579</v>
      </c>
      <c r="B419" s="185">
        <f>CDKT!D74</f>
        <v>31587626</v>
      </c>
      <c r="C419" s="184"/>
      <c r="D419" s="184"/>
      <c r="E419" s="184"/>
      <c r="F419" s="184"/>
      <c r="G419" s="184"/>
      <c r="H419" s="185">
        <f t="shared" ref="H419:H422" si="0">SUM(B419:F419)</f>
        <v>31587626</v>
      </c>
    </row>
    <row r="420" spans="1:8" ht="20.25" customHeight="1">
      <c r="A420" s="385" t="s">
        <v>786</v>
      </c>
      <c r="B420" s="185">
        <f>CDKT!D78</f>
        <v>597889150</v>
      </c>
      <c r="C420" s="184"/>
      <c r="D420" s="184"/>
      <c r="E420" s="184"/>
      <c r="F420" s="184"/>
      <c r="G420" s="184"/>
      <c r="H420" s="185">
        <f t="shared" si="0"/>
        <v>597889150</v>
      </c>
    </row>
    <row r="421" spans="1:8" ht="20.25" customHeight="1">
      <c r="A421" s="385" t="s">
        <v>862</v>
      </c>
      <c r="B421" s="185">
        <f>CDKT!D81</f>
        <v>48743319322</v>
      </c>
      <c r="C421" s="184"/>
      <c r="D421" s="184"/>
      <c r="E421" s="184"/>
      <c r="F421" s="184"/>
      <c r="G421" s="184"/>
      <c r="H421" s="185">
        <f t="shared" si="0"/>
        <v>48743319322</v>
      </c>
    </row>
    <row r="422" spans="1:8" ht="20.25" customHeight="1" thickBot="1">
      <c r="A422" s="63" t="s">
        <v>580</v>
      </c>
      <c r="B422" s="185">
        <f>CDKT!D80</f>
        <v>329482101</v>
      </c>
      <c r="C422" s="184"/>
      <c r="D422" s="184"/>
      <c r="E422" s="184"/>
      <c r="F422" s="184"/>
      <c r="G422" s="184"/>
      <c r="H422" s="185">
        <f t="shared" si="0"/>
        <v>329482101</v>
      </c>
    </row>
    <row r="423" spans="1:8" ht="20.25" customHeight="1" thickBot="1">
      <c r="A423" s="105" t="s">
        <v>502</v>
      </c>
      <c r="B423" s="187">
        <f>SUM(B418:B422)</f>
        <v>49702278199</v>
      </c>
      <c r="C423" s="55"/>
      <c r="D423" s="188"/>
      <c r="E423" s="55"/>
      <c r="F423" s="188"/>
      <c r="G423" s="55"/>
      <c r="H423" s="186">
        <f>SUM(H418:H422)</f>
        <v>49702278199</v>
      </c>
    </row>
    <row r="424" spans="1:8" ht="16.5" customHeight="1" thickTop="1">
      <c r="A424" s="63"/>
      <c r="B424" s="184"/>
      <c r="C424" s="184"/>
      <c r="D424" s="184"/>
      <c r="E424" s="184"/>
      <c r="F424" s="184"/>
      <c r="G424" s="184"/>
      <c r="H424" s="184"/>
    </row>
    <row r="425" spans="1:8" ht="16.5" customHeight="1">
      <c r="A425" s="105" t="s">
        <v>901</v>
      </c>
      <c r="B425" s="184"/>
      <c r="C425" s="184"/>
      <c r="D425" s="184"/>
      <c r="E425" s="184"/>
      <c r="F425" s="184"/>
      <c r="G425" s="184"/>
      <c r="H425" s="184"/>
    </row>
    <row r="426" spans="1:8" ht="16.5" customHeight="1">
      <c r="A426" s="63" t="s">
        <v>578</v>
      </c>
      <c r="B426" s="185">
        <v>0</v>
      </c>
      <c r="C426" s="184"/>
      <c r="D426" s="184" t="s">
        <v>512</v>
      </c>
      <c r="E426" s="184"/>
      <c r="F426" s="184" t="s">
        <v>512</v>
      </c>
      <c r="G426" s="184"/>
      <c r="H426" s="185">
        <f>SUM(B426:F426)</f>
        <v>0</v>
      </c>
    </row>
    <row r="427" spans="1:8" ht="16.5" customHeight="1">
      <c r="A427" s="385" t="s">
        <v>579</v>
      </c>
      <c r="B427" s="185">
        <f>CDKT!E74</f>
        <v>161060539</v>
      </c>
      <c r="C427" s="184"/>
      <c r="D427" s="184"/>
      <c r="E427" s="184"/>
      <c r="F427" s="184"/>
      <c r="G427" s="184"/>
      <c r="H427" s="185">
        <f t="shared" ref="H427:H430" si="1">SUM(B427:F427)</f>
        <v>161060539</v>
      </c>
    </row>
    <row r="428" spans="1:8" ht="16.5" customHeight="1">
      <c r="A428" s="385" t="s">
        <v>786</v>
      </c>
      <c r="B428" s="185">
        <f>CDKT!E78</f>
        <v>308629764</v>
      </c>
      <c r="C428" s="184"/>
      <c r="D428" s="184"/>
      <c r="E428" s="184"/>
      <c r="F428" s="184"/>
      <c r="G428" s="184"/>
      <c r="H428" s="185">
        <f t="shared" si="1"/>
        <v>308629764</v>
      </c>
    </row>
    <row r="429" spans="1:8" ht="16.5" customHeight="1">
      <c r="A429" s="385" t="s">
        <v>862</v>
      </c>
      <c r="B429" s="185">
        <v>62596948508</v>
      </c>
      <c r="C429" s="184"/>
      <c r="D429" s="184" t="s">
        <v>512</v>
      </c>
      <c r="E429" s="184"/>
      <c r="F429" s="184" t="s">
        <v>512</v>
      </c>
      <c r="G429" s="184"/>
      <c r="H429" s="185">
        <f t="shared" si="1"/>
        <v>62596948508</v>
      </c>
    </row>
    <row r="430" spans="1:8" ht="16.5" customHeight="1" thickBot="1">
      <c r="A430" s="385" t="s">
        <v>580</v>
      </c>
      <c r="B430" s="185">
        <f>CDKT!E80</f>
        <v>1209617510</v>
      </c>
      <c r="C430" s="184"/>
      <c r="D430" s="184"/>
      <c r="E430" s="184"/>
      <c r="F430" s="184"/>
      <c r="G430" s="184"/>
      <c r="H430" s="185">
        <f t="shared" si="1"/>
        <v>1209617510</v>
      </c>
    </row>
    <row r="431" spans="1:8" ht="16.5" customHeight="1" thickBot="1">
      <c r="A431" s="105" t="s">
        <v>502</v>
      </c>
      <c r="B431" s="187">
        <f>SUM(B426:B430)</f>
        <v>64276256321</v>
      </c>
      <c r="C431" s="55"/>
      <c r="D431" s="188"/>
      <c r="E431" s="55"/>
      <c r="F431" s="188"/>
      <c r="G431" s="55"/>
      <c r="H431" s="187">
        <f>SUM(H426:H430)</f>
        <v>64276256321</v>
      </c>
    </row>
    <row r="432" spans="1:8" ht="39.75" customHeight="1" thickTop="1">
      <c r="A432" s="421" t="s">
        <v>581</v>
      </c>
      <c r="B432" s="421"/>
      <c r="C432" s="421"/>
      <c r="D432" s="421"/>
      <c r="E432" s="421"/>
      <c r="F432" s="421"/>
      <c r="G432" s="421"/>
      <c r="H432" s="421"/>
    </row>
    <row r="433" spans="1:8" ht="24.75" customHeight="1">
      <c r="A433" s="123" t="s">
        <v>582</v>
      </c>
    </row>
    <row r="434" spans="1:8" ht="36.75" customHeight="1">
      <c r="A434" s="421" t="s">
        <v>583</v>
      </c>
      <c r="B434" s="421"/>
      <c r="C434" s="421"/>
      <c r="D434" s="421"/>
      <c r="E434" s="421"/>
      <c r="F434" s="421"/>
      <c r="G434" s="421"/>
      <c r="H434" s="421"/>
    </row>
    <row r="435" spans="1:8" ht="21.75" customHeight="1">
      <c r="A435" s="425" t="s">
        <v>584</v>
      </c>
      <c r="B435" s="425"/>
      <c r="C435" s="425"/>
      <c r="D435" s="425"/>
      <c r="E435" s="425"/>
    </row>
    <row r="436" spans="1:8" ht="17.25" customHeight="1">
      <c r="A436" s="426" t="s">
        <v>585</v>
      </c>
      <c r="B436" s="426"/>
      <c r="C436" s="426"/>
      <c r="D436" s="426"/>
      <c r="E436" s="426"/>
    </row>
    <row r="437" spans="1:8" ht="36" customHeight="1">
      <c r="A437" s="421" t="s">
        <v>586</v>
      </c>
      <c r="B437" s="421"/>
      <c r="C437" s="421"/>
      <c r="D437" s="421"/>
      <c r="E437" s="421"/>
      <c r="F437" s="421"/>
      <c r="G437" s="421"/>
      <c r="H437" s="421"/>
    </row>
    <row r="438" spans="1:8" ht="26.25" customHeight="1">
      <c r="A438" s="421" t="s">
        <v>587</v>
      </c>
      <c r="B438" s="421"/>
      <c r="C438" s="421"/>
      <c r="D438" s="421"/>
      <c r="E438" s="421"/>
      <c r="F438" s="421"/>
      <c r="G438" s="421"/>
      <c r="H438" s="421"/>
    </row>
    <row r="439" spans="1:8" ht="49.5" customHeight="1">
      <c r="A439" s="421" t="s">
        <v>589</v>
      </c>
      <c r="B439" s="421"/>
      <c r="C439" s="421"/>
      <c r="D439" s="421"/>
      <c r="E439" s="421"/>
      <c r="F439" s="421"/>
      <c r="G439" s="421"/>
      <c r="H439" s="421"/>
    </row>
    <row r="440" spans="1:8" ht="17.25" hidden="1" customHeight="1">
      <c r="A440" s="141" t="s">
        <v>590</v>
      </c>
    </row>
    <row r="441" spans="1:8" ht="17.25" hidden="1" customHeight="1">
      <c r="A441" s="105"/>
      <c r="B441" s="32" t="s">
        <v>493</v>
      </c>
      <c r="C441" s="21"/>
      <c r="D441" s="61" t="s">
        <v>3</v>
      </c>
    </row>
    <row r="442" spans="1:8" ht="1.5" hidden="1" customHeight="1" thickBot="1">
      <c r="A442" s="105"/>
      <c r="B442" s="154" t="s">
        <v>591</v>
      </c>
      <c r="C442" s="32"/>
      <c r="D442" s="32" t="s">
        <v>591</v>
      </c>
    </row>
    <row r="443" spans="1:8" ht="33.75" hidden="1" customHeight="1">
      <c r="A443" s="106" t="s">
        <v>568</v>
      </c>
      <c r="B443" s="30">
        <v>85002597368</v>
      </c>
      <c r="C443" s="21"/>
      <c r="D443" s="30">
        <v>16358834597</v>
      </c>
    </row>
    <row r="444" spans="1:8" ht="33.75" hidden="1" customHeight="1" thickBot="1">
      <c r="A444" s="106" t="s">
        <v>578</v>
      </c>
      <c r="B444" s="30">
        <v>0</v>
      </c>
      <c r="C444" s="21"/>
      <c r="D444" s="30">
        <v>0</v>
      </c>
    </row>
    <row r="445" spans="1:8" ht="17.25" hidden="1" customHeight="1" thickBot="1">
      <c r="A445" s="105" t="s">
        <v>588</v>
      </c>
      <c r="B445" s="31">
        <f>+B443+B444</f>
        <v>85002597368</v>
      </c>
      <c r="C445" s="32"/>
      <c r="D445" s="31">
        <f>+D443</f>
        <v>16358834597</v>
      </c>
    </row>
    <row r="446" spans="1:8" ht="17.25" hidden="1" customHeight="1" thickTop="1"/>
    <row r="447" spans="1:8" ht="20.25" customHeight="1">
      <c r="A447" s="424" t="s">
        <v>592</v>
      </c>
      <c r="B447" s="424"/>
      <c r="C447" s="424"/>
      <c r="D447" s="424"/>
      <c r="E447" s="424"/>
      <c r="F447" s="424"/>
    </row>
    <row r="448" spans="1:8" ht="20.25" customHeight="1">
      <c r="A448" s="51" t="s">
        <v>593</v>
      </c>
    </row>
    <row r="449" spans="1:11" ht="20.25" customHeight="1">
      <c r="A449" s="34"/>
      <c r="B449" s="422" t="s">
        <v>594</v>
      </c>
      <c r="C449" s="422"/>
      <c r="D449" s="422"/>
      <c r="E449" s="422"/>
      <c r="F449" s="422"/>
      <c r="G449" s="422"/>
      <c r="H449" s="422"/>
      <c r="I449" s="34"/>
    </row>
    <row r="450" spans="1:11" ht="20.25" customHeight="1" thickBot="1">
      <c r="A450" s="34"/>
      <c r="B450" s="423" t="s">
        <v>493</v>
      </c>
      <c r="C450" s="423"/>
      <c r="D450" s="423"/>
      <c r="E450" s="37"/>
      <c r="F450" s="423" t="s">
        <v>3</v>
      </c>
      <c r="G450" s="423"/>
      <c r="H450" s="423"/>
      <c r="I450" s="34"/>
    </row>
    <row r="451" spans="1:11" ht="20.25" customHeight="1" thickBot="1">
      <c r="A451" s="38"/>
      <c r="B451" s="36" t="s">
        <v>596</v>
      </c>
      <c r="C451" s="39"/>
      <c r="D451" s="40" t="s">
        <v>597</v>
      </c>
      <c r="E451" s="41"/>
      <c r="F451" s="36" t="s">
        <v>596</v>
      </c>
      <c r="G451" s="35"/>
      <c r="H451" s="36" t="s">
        <v>597</v>
      </c>
      <c r="I451" s="42"/>
    </row>
    <row r="452" spans="1:11" ht="33" customHeight="1">
      <c r="A452" s="106" t="s">
        <v>568</v>
      </c>
      <c r="B452" s="30">
        <f>+B393</f>
        <v>122718912513</v>
      </c>
      <c r="C452" s="43"/>
      <c r="D452" s="37"/>
      <c r="E452" s="37"/>
      <c r="F452" s="28">
        <f>CDKT!E11</f>
        <v>47167768625</v>
      </c>
      <c r="G452" s="43"/>
      <c r="H452" s="37"/>
      <c r="I452" s="44"/>
    </row>
    <row r="453" spans="1:11" ht="17.25" customHeight="1">
      <c r="A453" s="106" t="s">
        <v>560</v>
      </c>
      <c r="B453" s="28">
        <f>B394</f>
        <v>262580000</v>
      </c>
      <c r="C453" s="45"/>
      <c r="D453" s="28"/>
      <c r="E453" s="46"/>
      <c r="F453" s="28">
        <f>CDKT!E19</f>
        <v>0</v>
      </c>
      <c r="G453" s="46"/>
      <c r="H453" s="28">
        <v>-7772702985</v>
      </c>
      <c r="I453" s="47"/>
      <c r="K453" s="197" t="s">
        <v>671</v>
      </c>
    </row>
    <row r="454" spans="1:11" ht="17.25" customHeight="1">
      <c r="A454" s="385" t="s">
        <v>861</v>
      </c>
      <c r="B454" s="28">
        <f t="shared" ref="B454:B456" si="2">B395</f>
        <v>25327157102</v>
      </c>
      <c r="C454" s="45"/>
      <c r="D454" s="28">
        <f>-7772702985</f>
        <v>-7772702985</v>
      </c>
      <c r="E454" s="46"/>
      <c r="F454" s="28"/>
      <c r="G454" s="46"/>
      <c r="H454" s="28"/>
      <c r="I454" s="47"/>
      <c r="K454" s="197"/>
    </row>
    <row r="455" spans="1:11" ht="17.25" customHeight="1">
      <c r="A455" s="385" t="s">
        <v>569</v>
      </c>
      <c r="B455" s="28">
        <f t="shared" si="2"/>
        <v>373214377</v>
      </c>
      <c r="C455" s="48"/>
      <c r="D455" s="37"/>
      <c r="E455" s="48"/>
      <c r="F455" s="28">
        <f>CDKT!E23</f>
        <v>433163181</v>
      </c>
      <c r="G455" s="48"/>
      <c r="H455" s="37"/>
      <c r="I455" s="49"/>
      <c r="K455" s="53" t="s">
        <v>481</v>
      </c>
    </row>
    <row r="456" spans="1:11" ht="17.25" customHeight="1" thickBot="1">
      <c r="A456" s="106" t="s">
        <v>477</v>
      </c>
      <c r="B456" s="29">
        <f t="shared" si="2"/>
        <v>39061262724</v>
      </c>
      <c r="C456" s="48"/>
      <c r="D456" s="29">
        <f>D397</f>
        <v>-199684760</v>
      </c>
      <c r="E456" s="48"/>
      <c r="F456" s="29">
        <v>1011262724</v>
      </c>
      <c r="G456" s="48"/>
      <c r="H456" s="29">
        <f>CDKT!E17</f>
        <v>-227561260</v>
      </c>
      <c r="I456" s="49"/>
      <c r="K456" s="197" t="s">
        <v>673</v>
      </c>
    </row>
    <row r="457" spans="1:11" ht="17.25" customHeight="1" thickBot="1">
      <c r="A457" s="106" t="s">
        <v>502</v>
      </c>
      <c r="B457" s="50">
        <f>SUM(B452:B456)</f>
        <v>187743126716</v>
      </c>
      <c r="C457" s="48"/>
      <c r="D457" s="50">
        <f>SUM(D452:D456)</f>
        <v>-7972387745</v>
      </c>
      <c r="E457" s="48"/>
      <c r="F457" s="50">
        <f>SUM(F452:F456)</f>
        <v>48612194530</v>
      </c>
      <c r="G457" s="50">
        <f>SUM(G452:G456)</f>
        <v>0</v>
      </c>
      <c r="H457" s="50">
        <f>SUM(H452:H456)</f>
        <v>-8000264245</v>
      </c>
      <c r="I457" s="49"/>
      <c r="K457" s="197" t="s">
        <v>672</v>
      </c>
    </row>
    <row r="458" spans="1:11" ht="17.25" customHeight="1" thickTop="1">
      <c r="A458" s="51" t="s">
        <v>478</v>
      </c>
      <c r="B458" s="52"/>
      <c r="C458" s="52"/>
      <c r="D458" s="52"/>
      <c r="E458" s="52"/>
      <c r="F458" s="52"/>
      <c r="G458" s="52"/>
      <c r="H458" s="52"/>
    </row>
    <row r="459" spans="1:11" ht="17.25" customHeight="1" thickBot="1">
      <c r="A459" s="163"/>
      <c r="B459" s="422" t="s">
        <v>594</v>
      </c>
      <c r="C459" s="422"/>
      <c r="D459" s="422"/>
      <c r="E459" s="35"/>
      <c r="F459" s="422" t="s">
        <v>595</v>
      </c>
      <c r="G459" s="422"/>
      <c r="H459" s="422"/>
    </row>
    <row r="460" spans="1:11" ht="17.25" customHeight="1" thickBot="1">
      <c r="A460" s="106"/>
      <c r="B460" s="40" t="s">
        <v>493</v>
      </c>
      <c r="C460" s="35"/>
      <c r="D460" s="40" t="s">
        <v>3</v>
      </c>
      <c r="E460" s="41"/>
      <c r="F460" s="40" t="s">
        <v>493</v>
      </c>
      <c r="G460" s="35"/>
      <c r="H460" s="40" t="s">
        <v>3</v>
      </c>
    </row>
    <row r="461" spans="1:11" ht="17.25" customHeight="1">
      <c r="A461" s="106" t="s">
        <v>578</v>
      </c>
      <c r="B461" s="30">
        <f>B418</f>
        <v>0</v>
      </c>
      <c r="C461" s="98"/>
      <c r="D461" s="164">
        <f>CDKT!E73</f>
        <v>29200000000</v>
      </c>
      <c r="E461" s="98"/>
      <c r="F461" s="164"/>
      <c r="G461" s="98"/>
      <c r="H461" s="164"/>
    </row>
    <row r="462" spans="1:11" ht="17.25" customHeight="1">
      <c r="A462" s="106" t="s">
        <v>579</v>
      </c>
      <c r="B462" s="165">
        <f>B419</f>
        <v>31587626</v>
      </c>
      <c r="C462" s="98"/>
      <c r="D462" s="165">
        <f>CDKT!E74</f>
        <v>161060539</v>
      </c>
      <c r="E462" s="98"/>
      <c r="F462" s="165"/>
      <c r="G462" s="98"/>
      <c r="H462" s="165"/>
      <c r="K462" s="197"/>
    </row>
    <row r="463" spans="1:11" ht="17.25" customHeight="1">
      <c r="A463" s="385" t="s">
        <v>786</v>
      </c>
      <c r="B463" s="165">
        <f t="shared" ref="B463:B465" si="3">B420</f>
        <v>597889150</v>
      </c>
      <c r="C463" s="98"/>
      <c r="D463" s="165">
        <f>CDKT!E78</f>
        <v>308629764</v>
      </c>
      <c r="E463" s="98"/>
      <c r="F463" s="165"/>
      <c r="G463" s="98"/>
      <c r="H463" s="165"/>
      <c r="K463" s="197"/>
    </row>
    <row r="464" spans="1:11" ht="17.25" customHeight="1">
      <c r="A464" s="385" t="s">
        <v>862</v>
      </c>
      <c r="B464" s="165">
        <f t="shared" si="3"/>
        <v>48743319322</v>
      </c>
      <c r="C464" s="98"/>
      <c r="D464" s="165">
        <f>CDKT!E81</f>
        <v>47207285745</v>
      </c>
      <c r="E464" s="98"/>
      <c r="F464" s="165"/>
      <c r="G464" s="98"/>
      <c r="H464" s="165"/>
      <c r="K464" s="197"/>
    </row>
    <row r="465" spans="1:11" ht="17.25" customHeight="1">
      <c r="A465" s="106" t="s">
        <v>580</v>
      </c>
      <c r="B465" s="165">
        <f t="shared" si="3"/>
        <v>329482101</v>
      </c>
      <c r="C465" s="98"/>
      <c r="D465" s="30">
        <f>CDKT!E80</f>
        <v>1209617510</v>
      </c>
      <c r="E465" s="98"/>
      <c r="F465" s="30"/>
      <c r="G465" s="98"/>
      <c r="H465" s="164"/>
      <c r="K465" s="197" t="s">
        <v>674</v>
      </c>
    </row>
    <row r="466" spans="1:11" ht="17.25" customHeight="1" thickBot="1">
      <c r="A466" s="119" t="s">
        <v>502</v>
      </c>
      <c r="B466" s="50">
        <f>SUM(B461:B465)</f>
        <v>49702278199</v>
      </c>
      <c r="C466" s="43"/>
      <c r="D466" s="50">
        <f>SUM(D461:D465)</f>
        <v>78086593558</v>
      </c>
      <c r="E466" s="43"/>
      <c r="F466" s="50">
        <f>SUM(F461:F465)</f>
        <v>0</v>
      </c>
      <c r="G466" s="43"/>
      <c r="H466" s="50">
        <f>SUM(H461:H465)</f>
        <v>0</v>
      </c>
    </row>
    <row r="467" spans="1:11" ht="17.25" customHeight="1" thickTop="1">
      <c r="A467" s="166"/>
      <c r="B467" s="54"/>
      <c r="C467" s="55"/>
      <c r="D467" s="54"/>
      <c r="E467" s="55"/>
      <c r="F467" s="54"/>
      <c r="G467" s="55"/>
      <c r="H467" s="54"/>
    </row>
    <row r="468" spans="1:11" ht="33" customHeight="1">
      <c r="A468" s="421" t="s">
        <v>598</v>
      </c>
      <c r="B468" s="421"/>
      <c r="C468" s="421"/>
      <c r="D468" s="421"/>
      <c r="E468" s="421"/>
      <c r="F468" s="421"/>
      <c r="G468" s="421"/>
      <c r="H468" s="421"/>
    </row>
    <row r="469" spans="1:11" ht="20.25" customHeight="1">
      <c r="A469" s="421" t="s">
        <v>599</v>
      </c>
      <c r="B469" s="421"/>
      <c r="C469" s="421"/>
      <c r="D469" s="421"/>
      <c r="E469" s="421"/>
      <c r="F469" s="421"/>
      <c r="G469" s="421"/>
      <c r="H469" s="421"/>
    </row>
    <row r="470" spans="1:11" ht="47.25" customHeight="1">
      <c r="A470" s="421" t="s">
        <v>600</v>
      </c>
      <c r="B470" s="421"/>
      <c r="C470" s="421"/>
      <c r="D470" s="421"/>
      <c r="E470" s="421"/>
      <c r="F470" s="421"/>
      <c r="G470" s="421"/>
      <c r="H470" s="421"/>
    </row>
    <row r="471" spans="1:11" ht="60.75" customHeight="1">
      <c r="A471" s="421" t="s">
        <v>601</v>
      </c>
      <c r="B471" s="421"/>
      <c r="C471" s="421"/>
      <c r="D471" s="421"/>
      <c r="E471" s="421"/>
      <c r="F471" s="421"/>
      <c r="G471" s="421"/>
      <c r="H471" s="421"/>
    </row>
    <row r="472" spans="1:11" ht="33" customHeight="1">
      <c r="A472" s="421" t="s">
        <v>602</v>
      </c>
      <c r="B472" s="421"/>
      <c r="C472" s="421"/>
      <c r="D472" s="421"/>
      <c r="E472" s="421"/>
      <c r="F472" s="421"/>
      <c r="G472" s="421"/>
      <c r="H472" s="421"/>
    </row>
    <row r="473" spans="1:11" ht="17.25" customHeight="1">
      <c r="A473" s="63" t="s">
        <v>603</v>
      </c>
      <c r="B473" s="63"/>
      <c r="E473" s="159" t="s">
        <v>902</v>
      </c>
      <c r="F473" s="167"/>
      <c r="G473" s="167"/>
      <c r="H473" s="167"/>
    </row>
    <row r="474" spans="1:11" ht="17.25" customHeight="1">
      <c r="A474" s="103" t="s">
        <v>0</v>
      </c>
      <c r="D474" s="103" t="s">
        <v>1</v>
      </c>
      <c r="E474" s="116"/>
      <c r="G474" s="116" t="s">
        <v>843</v>
      </c>
    </row>
    <row r="475" spans="1:11" ht="17.25" customHeight="1">
      <c r="A475" s="168"/>
      <c r="D475" s="168"/>
    </row>
    <row r="476" spans="1:11">
      <c r="A476" s="168"/>
      <c r="D476" s="168"/>
    </row>
    <row r="477" spans="1:11">
      <c r="A477" s="168"/>
      <c r="D477" s="168"/>
    </row>
    <row r="479" spans="1:11" ht="13.5">
      <c r="A479" s="169" t="s">
        <v>604</v>
      </c>
      <c r="B479" s="110"/>
      <c r="D479" s="169" t="s">
        <v>604</v>
      </c>
      <c r="E479" s="110"/>
      <c r="G479" s="110" t="s">
        <v>605</v>
      </c>
    </row>
    <row r="480" spans="1:11" ht="13.5">
      <c r="A480" s="170" t="s">
        <v>822</v>
      </c>
      <c r="B480" s="171"/>
      <c r="D480" s="170" t="s">
        <v>676</v>
      </c>
      <c r="E480" s="171"/>
      <c r="H480" s="171" t="s">
        <v>807</v>
      </c>
    </row>
  </sheetData>
  <mergeCells count="136">
    <mergeCell ref="A8:F8"/>
    <mergeCell ref="A5:H5"/>
    <mergeCell ref="A6:H6"/>
    <mergeCell ref="A17:E17"/>
    <mergeCell ref="A18:H18"/>
    <mergeCell ref="A19:E19"/>
    <mergeCell ref="A20:E20"/>
    <mergeCell ref="A10:F10"/>
    <mergeCell ref="A13:H13"/>
    <mergeCell ref="A16:H16"/>
    <mergeCell ref="A14:H14"/>
    <mergeCell ref="A9:H9"/>
    <mergeCell ref="A21:H21"/>
    <mergeCell ref="A22:E22"/>
    <mergeCell ref="A23:H23"/>
    <mergeCell ref="A24:E24"/>
    <mergeCell ref="A37:H37"/>
    <mergeCell ref="A31:E31"/>
    <mergeCell ref="A32:H32"/>
    <mergeCell ref="A33:E33"/>
    <mergeCell ref="A34:H34"/>
    <mergeCell ref="A47:H47"/>
    <mergeCell ref="A51:E51"/>
    <mergeCell ref="A41:E41"/>
    <mergeCell ref="A42:E42"/>
    <mergeCell ref="A43:H43"/>
    <mergeCell ref="A44:E44"/>
    <mergeCell ref="A25:E25"/>
    <mergeCell ref="A26:E26"/>
    <mergeCell ref="A27:E27"/>
    <mergeCell ref="A28:H28"/>
    <mergeCell ref="A38:E38"/>
    <mergeCell ref="A39:H39"/>
    <mergeCell ref="A40:E40"/>
    <mergeCell ref="A29:E29"/>
    <mergeCell ref="A30:H30"/>
    <mergeCell ref="A35:E35"/>
    <mergeCell ref="A36:H36"/>
    <mergeCell ref="A45:H45"/>
    <mergeCell ref="A46:H46"/>
    <mergeCell ref="A56:H56"/>
    <mergeCell ref="A57:E57"/>
    <mergeCell ref="A58:H58"/>
    <mergeCell ref="A59:H59"/>
    <mergeCell ref="A52:H52"/>
    <mergeCell ref="A54:H54"/>
    <mergeCell ref="A55:E55"/>
    <mergeCell ref="A64:H64"/>
    <mergeCell ref="A65:E65"/>
    <mergeCell ref="A53:E53"/>
    <mergeCell ref="A66:E66"/>
    <mergeCell ref="A67:H67"/>
    <mergeCell ref="A60:H60"/>
    <mergeCell ref="A61:H61"/>
    <mergeCell ref="A62:H62"/>
    <mergeCell ref="A63:H63"/>
    <mergeCell ref="A72:H72"/>
    <mergeCell ref="A73:E73"/>
    <mergeCell ref="A74:H74"/>
    <mergeCell ref="A75:E75"/>
    <mergeCell ref="A68:H68"/>
    <mergeCell ref="A69:H69"/>
    <mergeCell ref="A70:E70"/>
    <mergeCell ref="A71:E71"/>
    <mergeCell ref="A80:H80"/>
    <mergeCell ref="A81:E81"/>
    <mergeCell ref="A82:H82"/>
    <mergeCell ref="A83:H83"/>
    <mergeCell ref="A76:H76"/>
    <mergeCell ref="A77:E77"/>
    <mergeCell ref="A78:F78"/>
    <mergeCell ref="A79:E79"/>
    <mergeCell ref="A87:H87"/>
    <mergeCell ref="A88:E88"/>
    <mergeCell ref="A89:H89"/>
    <mergeCell ref="A90:E90"/>
    <mergeCell ref="A84:H84"/>
    <mergeCell ref="A85:E85"/>
    <mergeCell ref="A86:E86"/>
    <mergeCell ref="A91:H91"/>
    <mergeCell ref="A92:E92"/>
    <mergeCell ref="A93:H93"/>
    <mergeCell ref="A95:H95"/>
    <mergeCell ref="A96:H96"/>
    <mergeCell ref="A169:D169"/>
    <mergeCell ref="A170:D170"/>
    <mergeCell ref="A101:B101"/>
    <mergeCell ref="A152:E152"/>
    <mergeCell ref="A153:E153"/>
    <mergeCell ref="A112:F112"/>
    <mergeCell ref="A296:E296"/>
    <mergeCell ref="A325:D325"/>
    <mergeCell ref="A259:E259"/>
    <mergeCell ref="A385:H385"/>
    <mergeCell ref="A386:H386"/>
    <mergeCell ref="A272:F272"/>
    <mergeCell ref="A205:D205"/>
    <mergeCell ref="E205:F205"/>
    <mergeCell ref="A200:D200"/>
    <mergeCell ref="E200:F200"/>
    <mergeCell ref="A387:E387"/>
    <mergeCell ref="A388:H388"/>
    <mergeCell ref="A380:H380"/>
    <mergeCell ref="A382:H382"/>
    <mergeCell ref="A383:H383"/>
    <mergeCell ref="F415:F416"/>
    <mergeCell ref="G415:G416"/>
    <mergeCell ref="H415:H416"/>
    <mergeCell ref="A389:H389"/>
    <mergeCell ref="A410:F410"/>
    <mergeCell ref="A411:H411"/>
    <mergeCell ref="A412:H412"/>
    <mergeCell ref="A432:H432"/>
    <mergeCell ref="A434:H434"/>
    <mergeCell ref="A435:E435"/>
    <mergeCell ref="A436:E436"/>
    <mergeCell ref="A413:H413"/>
    <mergeCell ref="A415:A416"/>
    <mergeCell ref="B415:B416"/>
    <mergeCell ref="C415:C416"/>
    <mergeCell ref="D415:D416"/>
    <mergeCell ref="E415:E416"/>
    <mergeCell ref="A472:H472"/>
    <mergeCell ref="B459:D459"/>
    <mergeCell ref="F459:H459"/>
    <mergeCell ref="A468:H468"/>
    <mergeCell ref="A469:H469"/>
    <mergeCell ref="B449:H449"/>
    <mergeCell ref="B450:D450"/>
    <mergeCell ref="F450:H450"/>
    <mergeCell ref="A437:H437"/>
    <mergeCell ref="A438:H438"/>
    <mergeCell ref="A439:H439"/>
    <mergeCell ref="A447:F447"/>
    <mergeCell ref="A470:H470"/>
    <mergeCell ref="A471:H471"/>
  </mergeCells>
  <phoneticPr fontId="36" type="noConversion"/>
  <pageMargins left="0.35" right="0.14000000000000001" top="0.59" bottom="0.61" header="0.5" footer="0.69"/>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
  <dimension ref="A1:K14"/>
  <sheetViews>
    <sheetView workbookViewId="0">
      <selection activeCell="I13" sqref="I13"/>
    </sheetView>
  </sheetViews>
  <sheetFormatPr defaultRowHeight="33" customHeight="1"/>
  <cols>
    <col min="1" max="1" width="27.7109375" style="257" customWidth="1"/>
    <col min="2" max="2" width="12.5703125" style="257" customWidth="1"/>
    <col min="3" max="3" width="12.7109375" style="257" customWidth="1"/>
    <col min="4" max="4" width="16.7109375" style="257" customWidth="1"/>
    <col min="5" max="5" width="15.42578125" style="257" customWidth="1"/>
    <col min="6" max="6" width="14.42578125" style="257" customWidth="1"/>
    <col min="7" max="7" width="7.28515625" style="257" customWidth="1"/>
    <col min="8" max="8" width="15.28515625" style="257" customWidth="1"/>
    <col min="9" max="9" width="15.85546875" style="257" customWidth="1"/>
    <col min="10" max="10" width="16" style="257" customWidth="1"/>
    <col min="11" max="11" width="15.85546875" style="257" customWidth="1"/>
    <col min="12" max="16384" width="9.140625" style="257"/>
  </cols>
  <sheetData>
    <row r="1" spans="1:11" ht="33" customHeight="1">
      <c r="A1" s="255" t="s">
        <v>794</v>
      </c>
      <c r="B1" s="256"/>
    </row>
    <row r="2" spans="1:11" ht="21.75" customHeight="1">
      <c r="A2" s="255"/>
      <c r="B2" s="256"/>
    </row>
    <row r="3" spans="1:11" ht="20.25" customHeight="1">
      <c r="A3" s="450" t="s">
        <v>613</v>
      </c>
      <c r="B3" s="453" t="s">
        <v>606</v>
      </c>
      <c r="C3" s="453"/>
      <c r="D3" s="453" t="s">
        <v>508</v>
      </c>
      <c r="E3" s="453"/>
      <c r="F3" s="453" t="s">
        <v>729</v>
      </c>
      <c r="G3" s="453"/>
      <c r="H3" s="453"/>
      <c r="I3" s="453"/>
      <c r="J3" s="453" t="s">
        <v>730</v>
      </c>
      <c r="K3" s="453"/>
    </row>
    <row r="4" spans="1:11" ht="16.5" customHeight="1">
      <c r="A4" s="451"/>
      <c r="B4" s="454" t="s">
        <v>607</v>
      </c>
      <c r="C4" s="454" t="s">
        <v>608</v>
      </c>
      <c r="D4" s="454" t="s">
        <v>607</v>
      </c>
      <c r="E4" s="454" t="s">
        <v>608</v>
      </c>
      <c r="F4" s="454" t="s">
        <v>488</v>
      </c>
      <c r="G4" s="454"/>
      <c r="H4" s="454" t="s">
        <v>489</v>
      </c>
      <c r="I4" s="454"/>
      <c r="J4" s="454" t="s">
        <v>607</v>
      </c>
      <c r="K4" s="454" t="s">
        <v>608</v>
      </c>
    </row>
    <row r="5" spans="1:11" ht="18" customHeight="1">
      <c r="A5" s="452"/>
      <c r="B5" s="454"/>
      <c r="C5" s="454"/>
      <c r="D5" s="454"/>
      <c r="E5" s="454"/>
      <c r="F5" s="330" t="s">
        <v>607</v>
      </c>
      <c r="G5" s="330" t="s">
        <v>608</v>
      </c>
      <c r="H5" s="330" t="s">
        <v>607</v>
      </c>
      <c r="I5" s="330" t="s">
        <v>608</v>
      </c>
      <c r="J5" s="454"/>
      <c r="K5" s="454"/>
    </row>
    <row r="6" spans="1:11" ht="19.5" customHeight="1">
      <c r="A6" s="258" t="s">
        <v>731</v>
      </c>
      <c r="B6" s="258">
        <f>B8+B11</f>
        <v>2114885</v>
      </c>
      <c r="C6" s="258">
        <f>C8+C11</f>
        <v>99885</v>
      </c>
      <c r="D6" s="258">
        <f>D8+D11</f>
        <v>28061262724</v>
      </c>
      <c r="E6" s="258">
        <f>E8+E11</f>
        <v>1011262724</v>
      </c>
      <c r="F6" s="258">
        <f>F8+F11</f>
        <v>0</v>
      </c>
      <c r="G6" s="258">
        <f t="shared" ref="G6" si="0">G8+G11</f>
        <v>0</v>
      </c>
      <c r="H6" s="258">
        <f t="shared" ref="H6:I6" si="1">H8+H11</f>
        <v>199684760</v>
      </c>
      <c r="I6" s="258">
        <f t="shared" si="1"/>
        <v>227561260</v>
      </c>
      <c r="J6" s="258">
        <f>J8+J11</f>
        <v>27861577964</v>
      </c>
      <c r="K6" s="258">
        <f>K8+K11</f>
        <v>783701464</v>
      </c>
    </row>
    <row r="7" spans="1:11" ht="18" customHeight="1">
      <c r="A7" s="259" t="s">
        <v>732</v>
      </c>
      <c r="B7" s="260"/>
      <c r="C7" s="261"/>
      <c r="D7" s="261"/>
      <c r="E7" s="261"/>
      <c r="F7" s="262"/>
      <c r="G7" s="261"/>
      <c r="H7" s="262"/>
      <c r="I7" s="261"/>
      <c r="J7" s="261"/>
      <c r="K7" s="261"/>
    </row>
    <row r="8" spans="1:11" ht="20.25" customHeight="1">
      <c r="A8" s="263" t="s">
        <v>727</v>
      </c>
      <c r="B8" s="261">
        <f>B9+B10</f>
        <v>2114885</v>
      </c>
      <c r="C8" s="261">
        <f>C9+C10</f>
        <v>99885</v>
      </c>
      <c r="D8" s="261">
        <f>D9+D10</f>
        <v>28060561260</v>
      </c>
      <c r="E8" s="261">
        <f>E9+E10</f>
        <v>1010561260</v>
      </c>
      <c r="F8" s="261">
        <f>F9+F10</f>
        <v>0</v>
      </c>
      <c r="G8" s="264">
        <v>0</v>
      </c>
      <c r="H8" s="264">
        <f>H9+H10</f>
        <v>199684760</v>
      </c>
      <c r="I8" s="264">
        <f>I9+I10</f>
        <v>227561260</v>
      </c>
      <c r="J8" s="261">
        <f>D8+F8-H8</f>
        <v>27860876500</v>
      </c>
      <c r="K8" s="261">
        <f t="shared" ref="J8:K11" si="2">E8+G8-I8</f>
        <v>783000000</v>
      </c>
    </row>
    <row r="9" spans="1:11" ht="18" customHeight="1">
      <c r="A9" s="265" t="s">
        <v>733</v>
      </c>
      <c r="B9" s="266">
        <v>5</v>
      </c>
      <c r="C9" s="265">
        <v>5</v>
      </c>
      <c r="D9" s="265">
        <v>81260</v>
      </c>
      <c r="E9" s="265">
        <v>81260</v>
      </c>
      <c r="F9" s="264"/>
      <c r="G9" s="264">
        <v>0</v>
      </c>
      <c r="H9" s="264">
        <v>68760</v>
      </c>
      <c r="I9" s="264">
        <v>61260</v>
      </c>
      <c r="J9" s="265">
        <f>D9+F9-H9</f>
        <v>12500</v>
      </c>
      <c r="K9" s="265">
        <f t="shared" si="2"/>
        <v>20000</v>
      </c>
    </row>
    <row r="10" spans="1:11" ht="30" customHeight="1">
      <c r="A10" s="265" t="s">
        <v>734</v>
      </c>
      <c r="B10" s="266">
        <v>2114880</v>
      </c>
      <c r="C10" s="266">
        <v>99880</v>
      </c>
      <c r="D10" s="265">
        <f>'[2]TM BCTC'!D135</f>
        <v>28060480000</v>
      </c>
      <c r="E10" s="265">
        <v>1010480000</v>
      </c>
      <c r="F10" s="264">
        <v>0</v>
      </c>
      <c r="G10" s="264">
        <v>0</v>
      </c>
      <c r="H10" s="264">
        <v>199616000</v>
      </c>
      <c r="I10" s="264">
        <v>227500000</v>
      </c>
      <c r="J10" s="265">
        <f>D10+F10-H10</f>
        <v>27860864000</v>
      </c>
      <c r="K10" s="265">
        <f>E10+G10-I10</f>
        <v>782980000</v>
      </c>
    </row>
    <row r="11" spans="1:11" ht="33" customHeight="1">
      <c r="A11" s="259" t="s">
        <v>505</v>
      </c>
      <c r="B11" s="260"/>
      <c r="C11" s="261"/>
      <c r="D11" s="261">
        <v>701464</v>
      </c>
      <c r="E11" s="261">
        <v>701464</v>
      </c>
      <c r="F11" s="267"/>
      <c r="G11" s="267"/>
      <c r="H11" s="267">
        <f>+H12+H13</f>
        <v>0</v>
      </c>
      <c r="I11" s="267"/>
      <c r="J11" s="261">
        <f t="shared" si="2"/>
        <v>701464</v>
      </c>
      <c r="K11" s="261">
        <f>E11+G11-I11</f>
        <v>701464</v>
      </c>
    </row>
    <row r="14" spans="1:11" ht="33" customHeight="1">
      <c r="F14" s="389"/>
    </row>
  </sheetData>
  <mergeCells count="13">
    <mergeCell ref="A3:A5"/>
    <mergeCell ref="B3:C3"/>
    <mergeCell ref="D3:E3"/>
    <mergeCell ref="F3:I3"/>
    <mergeCell ref="J3:K3"/>
    <mergeCell ref="B4:B5"/>
    <mergeCell ref="C4:C5"/>
    <mergeCell ref="D4:D5"/>
    <mergeCell ref="E4:E5"/>
    <mergeCell ref="F4:G4"/>
    <mergeCell ref="J4:J5"/>
    <mergeCell ref="K4:K5"/>
    <mergeCell ref="H4:I4"/>
  </mergeCells>
  <phoneticPr fontId="36" type="noConversion"/>
  <pageMargins left="0.61" right="0.3" top="0.76" bottom="1" header="0.5" footer="0.5"/>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dimension ref="A1:L41"/>
  <sheetViews>
    <sheetView tabSelected="1" workbookViewId="0">
      <selection activeCell="D44" sqref="D44"/>
    </sheetView>
  </sheetViews>
  <sheetFormatPr defaultRowHeight="12.75"/>
  <cols>
    <col min="1" max="1" width="40.140625" customWidth="1"/>
    <col min="2" max="2" width="16.28515625" customWidth="1"/>
    <col min="3" max="3" width="12.140625" customWidth="1"/>
    <col min="4" max="4" width="12.42578125" customWidth="1"/>
    <col min="5" max="5" width="15.42578125" customWidth="1"/>
    <col min="6" max="6" width="16" customWidth="1"/>
    <col min="7" max="7" width="13.140625" bestFit="1" customWidth="1"/>
    <col min="8" max="8" width="12.42578125" customWidth="1"/>
    <col min="9" max="9" width="12" customWidth="1"/>
    <col min="10" max="10" width="12.140625" customWidth="1"/>
    <col min="12" max="12" width="15" bestFit="1" customWidth="1"/>
  </cols>
  <sheetData>
    <row r="1" spans="1:12">
      <c r="A1" s="215" t="s">
        <v>796</v>
      </c>
    </row>
    <row r="3" spans="1:12" ht="21" customHeight="1">
      <c r="A3" s="455" t="s">
        <v>613</v>
      </c>
      <c r="B3" s="458" t="s">
        <v>608</v>
      </c>
      <c r="C3" s="459"/>
      <c r="D3" s="460"/>
      <c r="E3" s="458" t="s">
        <v>735</v>
      </c>
      <c r="F3" s="460"/>
      <c r="G3" s="458" t="s">
        <v>607</v>
      </c>
      <c r="H3" s="459"/>
      <c r="I3" s="460"/>
      <c r="J3" s="461" t="s">
        <v>736</v>
      </c>
    </row>
    <row r="4" spans="1:12">
      <c r="A4" s="457"/>
      <c r="B4" s="455" t="s">
        <v>739</v>
      </c>
      <c r="C4" s="455" t="s">
        <v>737</v>
      </c>
      <c r="D4" s="464" t="s">
        <v>738</v>
      </c>
      <c r="E4" s="455" t="s">
        <v>488</v>
      </c>
      <c r="F4" s="462" t="s">
        <v>489</v>
      </c>
      <c r="G4" s="455" t="s">
        <v>739</v>
      </c>
      <c r="H4" s="455" t="s">
        <v>737</v>
      </c>
      <c r="I4" s="462" t="s">
        <v>738</v>
      </c>
      <c r="J4" s="462"/>
    </row>
    <row r="5" spans="1:12" ht="7.5" customHeight="1">
      <c r="A5" s="456"/>
      <c r="B5" s="456"/>
      <c r="C5" s="456"/>
      <c r="D5" s="465"/>
      <c r="E5" s="456"/>
      <c r="F5" s="463"/>
      <c r="G5" s="456"/>
      <c r="H5" s="456"/>
      <c r="I5" s="463"/>
      <c r="J5" s="463"/>
    </row>
    <row r="6" spans="1:12">
      <c r="A6" s="268" t="s">
        <v>490</v>
      </c>
      <c r="B6" s="269">
        <v>1</v>
      </c>
      <c r="C6" s="270">
        <v>2</v>
      </c>
      <c r="D6" s="269">
        <v>3</v>
      </c>
      <c r="E6" s="270">
        <v>4</v>
      </c>
      <c r="F6" s="271">
        <v>5</v>
      </c>
      <c r="G6" s="270">
        <v>6</v>
      </c>
      <c r="H6" s="270">
        <v>7</v>
      </c>
      <c r="I6" s="272">
        <v>8</v>
      </c>
      <c r="J6" s="273">
        <v>9</v>
      </c>
    </row>
    <row r="7" spans="1:12" ht="20.25" customHeight="1">
      <c r="A7" s="274" t="s">
        <v>829</v>
      </c>
      <c r="B7" s="275">
        <v>77365401703</v>
      </c>
      <c r="C7" s="275">
        <f t="shared" ref="C7:J7" si="0">SUM(C8:C10)</f>
        <v>7772702985</v>
      </c>
      <c r="D7" s="275">
        <f t="shared" si="0"/>
        <v>7772702985</v>
      </c>
      <c r="E7" s="275">
        <f t="shared" si="0"/>
        <v>2051708911280</v>
      </c>
      <c r="F7" s="275">
        <f t="shared" si="0"/>
        <v>2103747155881</v>
      </c>
      <c r="G7" s="275">
        <f t="shared" si="0"/>
        <v>25327157102</v>
      </c>
      <c r="H7" s="275">
        <f t="shared" si="0"/>
        <v>7772702985</v>
      </c>
      <c r="I7" s="275">
        <f t="shared" si="0"/>
        <v>7772702985</v>
      </c>
      <c r="J7" s="275">
        <f t="shared" si="0"/>
        <v>7772702985</v>
      </c>
      <c r="L7" s="370"/>
    </row>
    <row r="8" spans="1:12" ht="29.25" customHeight="1">
      <c r="A8" s="276" t="s">
        <v>740</v>
      </c>
      <c r="B8" s="277">
        <v>65221599703</v>
      </c>
      <c r="C8" s="277">
        <f>7772702985-C10</f>
        <v>7772702985</v>
      </c>
      <c r="D8" s="277">
        <f>7772702985-D10</f>
        <v>7772702985</v>
      </c>
      <c r="E8" s="277">
        <v>454607299162</v>
      </c>
      <c r="F8" s="277">
        <v>494643905193</v>
      </c>
      <c r="G8" s="277">
        <f>B8+E8-F8</f>
        <v>25184993672</v>
      </c>
      <c r="H8" s="277">
        <f>7772702985-H10</f>
        <v>7772702985</v>
      </c>
      <c r="I8" s="277">
        <f>7772702985-I10</f>
        <v>7772702985</v>
      </c>
      <c r="J8" s="277">
        <v>7772702985</v>
      </c>
      <c r="L8" s="371"/>
    </row>
    <row r="9" spans="1:12">
      <c r="A9" s="276" t="s">
        <v>741</v>
      </c>
      <c r="B9" s="277">
        <v>12143802000</v>
      </c>
      <c r="C9" s="277">
        <v>0</v>
      </c>
      <c r="D9" s="277">
        <v>0</v>
      </c>
      <c r="E9" s="277">
        <v>1597101612118</v>
      </c>
      <c r="F9" s="277">
        <v>1609103250688</v>
      </c>
      <c r="G9" s="277">
        <f>B9+E9-F9</f>
        <v>142163430</v>
      </c>
      <c r="H9" s="277">
        <v>0</v>
      </c>
      <c r="I9" s="277">
        <v>0</v>
      </c>
      <c r="J9" s="277">
        <v>0</v>
      </c>
    </row>
    <row r="10" spans="1:12" ht="12.75" hidden="1" customHeight="1">
      <c r="A10" s="276" t="s">
        <v>752</v>
      </c>
      <c r="B10" s="277"/>
      <c r="C10" s="277"/>
      <c r="D10" s="277"/>
      <c r="E10" s="278"/>
      <c r="F10" s="278"/>
      <c r="G10" s="277"/>
      <c r="H10" s="277">
        <v>0</v>
      </c>
      <c r="I10" s="277">
        <v>0</v>
      </c>
      <c r="J10" s="277">
        <v>0</v>
      </c>
      <c r="L10" s="371"/>
    </row>
    <row r="11" spans="1:12">
      <c r="A11" s="279" t="s">
        <v>830</v>
      </c>
      <c r="B11" s="372"/>
      <c r="C11" s="277"/>
      <c r="D11" s="277"/>
      <c r="E11" s="278">
        <v>6865227095</v>
      </c>
      <c r="F11" s="278">
        <v>6727647095</v>
      </c>
      <c r="G11" s="281">
        <v>262580000</v>
      </c>
      <c r="H11" s="277"/>
      <c r="I11" s="277"/>
      <c r="J11" s="277"/>
    </row>
    <row r="12" spans="1:12" ht="12.75" hidden="1" customHeight="1">
      <c r="A12" s="279" t="s">
        <v>831</v>
      </c>
      <c r="B12" s="282"/>
      <c r="C12" s="281"/>
      <c r="D12" s="281"/>
      <c r="E12" s="282"/>
      <c r="F12" s="281"/>
      <c r="G12" s="283"/>
      <c r="H12" s="281"/>
      <c r="I12" s="281"/>
      <c r="J12" s="281"/>
    </row>
    <row r="13" spans="1:12">
      <c r="A13" s="279" t="s">
        <v>837</v>
      </c>
      <c r="B13" s="280">
        <v>88000000</v>
      </c>
      <c r="C13" s="281">
        <v>0</v>
      </c>
      <c r="D13" s="281">
        <v>0</v>
      </c>
      <c r="E13" s="281"/>
      <c r="F13" s="281">
        <v>152072800</v>
      </c>
      <c r="G13" s="281">
        <f>-(B13+E13-F13)</f>
        <v>64072800</v>
      </c>
      <c r="H13" s="281">
        <v>0</v>
      </c>
      <c r="I13" s="281">
        <v>0</v>
      </c>
      <c r="J13" s="281">
        <f>I13</f>
        <v>0</v>
      </c>
    </row>
    <row r="14" spans="1:12" ht="12.75" hidden="1" customHeight="1">
      <c r="A14" s="279" t="s">
        <v>832</v>
      </c>
      <c r="B14" s="282"/>
      <c r="C14" s="281"/>
      <c r="D14" s="281"/>
      <c r="E14" s="282"/>
      <c r="F14" s="281"/>
      <c r="G14" s="283"/>
      <c r="H14" s="281">
        <v>0</v>
      </c>
      <c r="I14" s="281"/>
      <c r="J14" s="281"/>
    </row>
    <row r="15" spans="1:12" ht="12.75" hidden="1" customHeight="1">
      <c r="A15" s="276" t="s">
        <v>742</v>
      </c>
      <c r="B15" s="282"/>
      <c r="C15" s="281"/>
      <c r="D15" s="281"/>
      <c r="E15" s="282"/>
      <c r="F15" s="281"/>
      <c r="G15" s="283"/>
      <c r="H15" s="281">
        <v>0</v>
      </c>
      <c r="I15" s="281"/>
      <c r="J15" s="281"/>
    </row>
    <row r="16" spans="1:12" ht="25.5" hidden="1" customHeight="1">
      <c r="A16" s="276" t="s">
        <v>743</v>
      </c>
      <c r="B16" s="282"/>
      <c r="C16" s="281"/>
      <c r="D16" s="281"/>
      <c r="E16" s="282"/>
      <c r="F16" s="281"/>
      <c r="G16" s="283"/>
      <c r="H16" s="281">
        <v>0</v>
      </c>
      <c r="I16" s="281"/>
      <c r="J16" s="281"/>
    </row>
    <row r="17" spans="1:10" ht="25.5" hidden="1" customHeight="1">
      <c r="A17" s="276" t="s">
        <v>835</v>
      </c>
      <c r="B17" s="277"/>
      <c r="C17" s="281"/>
      <c r="D17" s="281"/>
      <c r="E17" s="282"/>
      <c r="F17" s="281"/>
      <c r="G17" s="283"/>
      <c r="H17" s="281"/>
      <c r="I17" s="281"/>
      <c r="J17" s="281"/>
    </row>
    <row r="18" spans="1:10" ht="12.75" hidden="1" customHeight="1">
      <c r="A18" s="276" t="s">
        <v>836</v>
      </c>
      <c r="B18" s="277"/>
      <c r="C18" s="281"/>
      <c r="D18" s="281"/>
      <c r="E18" s="282"/>
      <c r="F18" s="281"/>
      <c r="G18" s="283"/>
      <c r="H18" s="281"/>
      <c r="I18" s="281"/>
      <c r="J18" s="281"/>
    </row>
    <row r="19" spans="1:10" ht="25.5" hidden="1" customHeight="1">
      <c r="A19" s="276" t="s">
        <v>744</v>
      </c>
      <c r="B19" s="282"/>
      <c r="C19" s="281"/>
      <c r="D19" s="281"/>
      <c r="E19" s="282"/>
      <c r="F19" s="281"/>
      <c r="G19" s="283"/>
      <c r="H19" s="281">
        <v>0</v>
      </c>
      <c r="I19" s="281"/>
      <c r="J19" s="281"/>
    </row>
    <row r="20" spans="1:10" ht="12.75" hidden="1" customHeight="1">
      <c r="A20" s="276" t="s">
        <v>745</v>
      </c>
      <c r="B20" s="282"/>
      <c r="C20" s="281"/>
      <c r="D20" s="281"/>
      <c r="E20" s="282"/>
      <c r="F20" s="281"/>
      <c r="G20" s="283"/>
      <c r="H20" s="281">
        <v>0</v>
      </c>
      <c r="I20" s="281"/>
      <c r="J20" s="281"/>
    </row>
    <row r="21" spans="1:10" ht="12.75" hidden="1" customHeight="1">
      <c r="A21" s="276" t="s">
        <v>746</v>
      </c>
      <c r="B21" s="282"/>
      <c r="C21" s="281"/>
      <c r="D21" s="281"/>
      <c r="E21" s="282"/>
      <c r="F21" s="281"/>
      <c r="G21" s="283"/>
      <c r="H21" s="281">
        <v>0</v>
      </c>
      <c r="I21" s="281"/>
      <c r="J21" s="281"/>
    </row>
    <row r="22" spans="1:10" ht="12.75" hidden="1" customHeight="1">
      <c r="A22" s="279" t="s">
        <v>747</v>
      </c>
      <c r="B22" s="280">
        <v>0</v>
      </c>
      <c r="C22" s="283">
        <v>0</v>
      </c>
      <c r="D22" s="283">
        <v>0</v>
      </c>
      <c r="E22" s="283">
        <v>0</v>
      </c>
      <c r="F22" s="283">
        <v>0</v>
      </c>
      <c r="G22" s="283">
        <f>B22+E22-F22</f>
        <v>0</v>
      </c>
      <c r="H22" s="283">
        <v>0</v>
      </c>
      <c r="I22" s="283">
        <v>0</v>
      </c>
      <c r="J22" s="283">
        <v>0</v>
      </c>
    </row>
    <row r="23" spans="1:10">
      <c r="A23" s="279" t="s">
        <v>838</v>
      </c>
      <c r="B23" s="282">
        <v>433163181</v>
      </c>
      <c r="C23" s="281">
        <f>SUM(C24:C30)</f>
        <v>0</v>
      </c>
      <c r="D23" s="281">
        <f t="shared" ref="D23:J23" si="1">SUM(D24:D30)</f>
        <v>0</v>
      </c>
      <c r="E23" s="282">
        <f>SUM(E24:E30)</f>
        <v>1510202353</v>
      </c>
      <c r="F23" s="281">
        <f t="shared" si="1"/>
        <v>1570151157</v>
      </c>
      <c r="G23" s="283">
        <f>SUM(G24:G32)</f>
        <v>373214377</v>
      </c>
      <c r="H23" s="281">
        <f t="shared" si="1"/>
        <v>0</v>
      </c>
      <c r="I23" s="281">
        <f t="shared" si="1"/>
        <v>0</v>
      </c>
      <c r="J23" s="281">
        <f t="shared" si="1"/>
        <v>0</v>
      </c>
    </row>
    <row r="24" spans="1:10">
      <c r="A24" s="284" t="s">
        <v>880</v>
      </c>
      <c r="B24" s="285"/>
      <c r="C24" s="277"/>
      <c r="D24" s="277"/>
      <c r="E24" s="285">
        <v>253257342</v>
      </c>
      <c r="F24" s="286">
        <v>187896231</v>
      </c>
      <c r="G24" s="277">
        <f>B24+E24-F24</f>
        <v>65361111</v>
      </c>
      <c r="H24" s="277"/>
      <c r="I24" s="287">
        <v>0</v>
      </c>
      <c r="J24" s="287">
        <v>0</v>
      </c>
    </row>
    <row r="25" spans="1:10" ht="25.5">
      <c r="A25" s="288" t="s">
        <v>748</v>
      </c>
      <c r="B25" s="277">
        <v>312113121</v>
      </c>
      <c r="C25" s="277">
        <v>0</v>
      </c>
      <c r="D25" s="277">
        <v>0</v>
      </c>
      <c r="E25" s="277">
        <v>553977896</v>
      </c>
      <c r="F25" s="277">
        <v>738127288</v>
      </c>
      <c r="G25" s="277">
        <f>B25+E25-F25</f>
        <v>127963729</v>
      </c>
      <c r="H25" s="277">
        <v>0</v>
      </c>
      <c r="I25" s="277">
        <v>0</v>
      </c>
      <c r="J25" s="277">
        <v>0</v>
      </c>
    </row>
    <row r="26" spans="1:10" ht="21.75" hidden="1" customHeight="1">
      <c r="A26" s="288" t="s">
        <v>749</v>
      </c>
      <c r="B26" s="277"/>
      <c r="C26" s="277"/>
      <c r="D26" s="277"/>
      <c r="E26" s="286"/>
      <c r="F26" s="277"/>
      <c r="G26" s="277"/>
      <c r="H26" s="277"/>
      <c r="I26" s="277">
        <v>0</v>
      </c>
      <c r="J26" s="277">
        <v>0</v>
      </c>
    </row>
    <row r="27" spans="1:10" ht="23.25" customHeight="1">
      <c r="A27" s="338" t="s">
        <v>812</v>
      </c>
      <c r="B27" s="277">
        <v>5839043</v>
      </c>
      <c r="C27" s="277">
        <v>0</v>
      </c>
      <c r="D27" s="277">
        <v>0</v>
      </c>
      <c r="E27" s="277">
        <v>91129937</v>
      </c>
      <c r="F27" s="277">
        <v>96844601</v>
      </c>
      <c r="G27" s="277">
        <f t="shared" ref="G27:G33" si="2">B27+E27-F27</f>
        <v>124379</v>
      </c>
      <c r="H27" s="277">
        <v>0</v>
      </c>
      <c r="I27" s="277">
        <v>0</v>
      </c>
      <c r="J27" s="277">
        <v>0</v>
      </c>
    </row>
    <row r="28" spans="1:10">
      <c r="A28" s="284" t="s">
        <v>750</v>
      </c>
      <c r="B28" s="277">
        <v>115211017</v>
      </c>
      <c r="C28" s="277">
        <v>0</v>
      </c>
      <c r="D28" s="277">
        <v>0</v>
      </c>
      <c r="E28" s="337">
        <v>247889593</v>
      </c>
      <c r="F28" s="337">
        <v>197604584</v>
      </c>
      <c r="G28" s="277">
        <f t="shared" si="2"/>
        <v>165496026</v>
      </c>
      <c r="H28" s="277">
        <v>0</v>
      </c>
      <c r="I28" s="277">
        <v>0</v>
      </c>
      <c r="J28" s="277">
        <v>0</v>
      </c>
    </row>
    <row r="29" spans="1:10">
      <c r="A29" s="284" t="s">
        <v>881</v>
      </c>
      <c r="B29" s="277"/>
      <c r="C29" s="277"/>
      <c r="D29" s="277"/>
      <c r="E29" s="277">
        <v>363947585</v>
      </c>
      <c r="F29" s="277">
        <v>349678453</v>
      </c>
      <c r="G29" s="277">
        <f t="shared" si="2"/>
        <v>14269132</v>
      </c>
      <c r="H29" s="277"/>
      <c r="I29" s="277"/>
      <c r="J29" s="277"/>
    </row>
    <row r="30" spans="1:10" hidden="1">
      <c r="A30" s="288"/>
      <c r="B30" s="277">
        <v>0</v>
      </c>
      <c r="C30" s="277">
        <v>0</v>
      </c>
      <c r="D30" s="277">
        <v>0</v>
      </c>
      <c r="E30" s="277"/>
      <c r="F30" s="277"/>
      <c r="G30" s="277">
        <f t="shared" si="2"/>
        <v>0</v>
      </c>
      <c r="H30" s="277">
        <v>0</v>
      </c>
      <c r="I30" s="277">
        <f>H30</f>
        <v>0</v>
      </c>
      <c r="J30" s="277">
        <f>I30/2</f>
        <v>0</v>
      </c>
    </row>
    <row r="31" spans="1:10" hidden="1">
      <c r="A31" s="276" t="s">
        <v>833</v>
      </c>
      <c r="B31" s="281">
        <f>'[3]Thuyet minh'!D134</f>
        <v>0</v>
      </c>
      <c r="C31" s="281">
        <v>0</v>
      </c>
      <c r="D31" s="281">
        <v>0</v>
      </c>
      <c r="E31" s="289"/>
      <c r="F31" s="286"/>
      <c r="G31" s="277">
        <f t="shared" si="2"/>
        <v>0</v>
      </c>
      <c r="H31" s="281">
        <v>0</v>
      </c>
      <c r="I31" s="281">
        <v>0</v>
      </c>
      <c r="J31" s="290">
        <v>0</v>
      </c>
    </row>
    <row r="32" spans="1:10" hidden="1">
      <c r="A32" s="376" t="s">
        <v>834</v>
      </c>
      <c r="B32" s="373"/>
      <c r="C32" s="373"/>
      <c r="D32" s="373"/>
      <c r="E32" s="374"/>
      <c r="F32" s="375"/>
      <c r="G32" s="277">
        <f t="shared" si="2"/>
        <v>0</v>
      </c>
      <c r="H32" s="373"/>
      <c r="I32" s="373"/>
      <c r="J32" s="373"/>
    </row>
    <row r="33" spans="1:12">
      <c r="A33" s="400" t="s">
        <v>903</v>
      </c>
      <c r="B33" s="373">
        <v>23100000</v>
      </c>
      <c r="C33" s="373"/>
      <c r="D33" s="373"/>
      <c r="E33" s="283">
        <v>602823636</v>
      </c>
      <c r="F33" s="283">
        <v>459163636</v>
      </c>
      <c r="G33" s="283">
        <f t="shared" si="2"/>
        <v>166760000</v>
      </c>
      <c r="H33" s="373"/>
      <c r="I33" s="373"/>
      <c r="J33" s="373"/>
    </row>
    <row r="34" spans="1:12" s="333" customFormat="1">
      <c r="A34" s="331" t="s">
        <v>751</v>
      </c>
      <c r="B34" s="332">
        <f>B31+B23+B13+B7+B33</f>
        <v>77909664884</v>
      </c>
      <c r="C34" s="332">
        <f>C31+C23+C13+C7</f>
        <v>7772702985</v>
      </c>
      <c r="D34" s="332">
        <f>D31+D23+D13+D7</f>
        <v>7772702985</v>
      </c>
      <c r="E34" s="332">
        <f>E31+E23+E13+E7+E33</f>
        <v>2053821937269</v>
      </c>
      <c r="F34" s="332">
        <f>F31+F23+F13+F7+F33</f>
        <v>2105928543474</v>
      </c>
      <c r="G34" s="332">
        <f>G31+G23+G13+G7+G33</f>
        <v>25931204279</v>
      </c>
      <c r="H34" s="332">
        <f>H31+H23+H13+H7</f>
        <v>7772702985</v>
      </c>
      <c r="I34" s="332">
        <f>I31+I23+I13+I7</f>
        <v>7772702985</v>
      </c>
      <c r="J34" s="332">
        <f>J31+J23+J13+J7</f>
        <v>7772702985</v>
      </c>
      <c r="L34" s="334"/>
    </row>
    <row r="36" spans="1:12">
      <c r="G36" s="371"/>
    </row>
    <row r="37" spans="1:12">
      <c r="B37" s="371"/>
      <c r="G37" s="370"/>
    </row>
    <row r="38" spans="1:12">
      <c r="B38" s="370"/>
      <c r="G38" s="371"/>
    </row>
    <row r="39" spans="1:12">
      <c r="B39" s="371"/>
      <c r="G39" s="370"/>
    </row>
    <row r="40" spans="1:12">
      <c r="G40" s="370"/>
    </row>
    <row r="41" spans="1:12">
      <c r="F41" s="371"/>
      <c r="G41" s="371"/>
    </row>
  </sheetData>
  <mergeCells count="13">
    <mergeCell ref="J3:J5"/>
    <mergeCell ref="C4:C5"/>
    <mergeCell ref="D4:D5"/>
    <mergeCell ref="E4:E5"/>
    <mergeCell ref="F4:F5"/>
    <mergeCell ref="G4:G5"/>
    <mergeCell ref="H4:H5"/>
    <mergeCell ref="I4:I5"/>
    <mergeCell ref="B4:B5"/>
    <mergeCell ref="A3:A5"/>
    <mergeCell ref="B3:D3"/>
    <mergeCell ref="E3:F3"/>
    <mergeCell ref="G3:I3"/>
  </mergeCells>
  <pageMargins left="0.7" right="0.7" top="0.75" bottom="0.75" header="0.3" footer="0.3"/>
  <pageSetup paperSize="9" scale="8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GH1r67ICp9hTRDmu/xR0QYoLBNg=</DigestValue>
    </Reference>
    <Reference URI="#idOfficeObject" Type="http://www.w3.org/2000/09/xmldsig#Object">
      <DigestMethod Algorithm="http://www.w3.org/2000/09/xmldsig#sha1"/>
      <DigestValue>J98+JPGa3W5jrFyzroQ1kzqhQek=</DigestValue>
    </Reference>
  </SignedInfo>
  <SignatureValue>
    E9h8Jp6lT4opLQIbQUdhB5RvuQtOrPA61nmNKMFpXxn4TTR9OGL0QuNco3URSSnXuSelNAsT
    E6SW9ldICC0J1h5np2xhRp7hS+ajPHV0qVQW/TsmIz4X5ZoNlu9rF2skhRohmajskV0SrgHg
    P61Ocl4teGwixzx14DoOioM4Fho=
  </SignatureValue>
  <KeyInfo>
    <KeyValue>
      <RSAKeyValue>
        <Modulus>
            sYi4+w8FAtH4MNnXfKFEs13SK7Hi+flKJcuqakmEJJ/Orj8tmKaTGHK+R0ttov1zDDZGomjq
            aLh7/Ct687TNSRc4VU4IXbcJYuxLXaZOVRCq+Lfr+m2ppeTeGPNk0LAVlT94vz3CPgzDJmJ+
            gU2tL1cVeeMkg3bhqYFg3YNfqts=
          </Modulus>
        <Exponent>AQAB</Exponent>
      </RSAKeyValue>
    </KeyValue>
    <X509Data>
      <X509Certificate>
          MIIGOzCCBCOgAwIBAgIQVAH2vxvC5NSdvkLxBqqeHzANBgkqhkiG9w0BAQUFADBpMQswCQYD
          VQQGEwJWTjETMBEGA1UEChMKVk5QVCBHcm91cDEeMBwGA1UECxMVVk5QVC1DQSBUcnVzdCBO
          ZXR3b3JrMSUwIwYDVQQDExxWTlBUIENlcnRpZmljYXRpb24gQXV0aG9yaXR5MB4XDTEzMDMx
          OTA5MzA1MloXDTE2MDYwODAzMjcwMFowgf4xCzAJBgNVBAYTAlZOMRIwEAYDVQQIDAlIw6Ag
          TuG7mWkxFzAVBgNVBAcMDkhhaSBCw6AgVHLGsG5nMTcwNQYDVQQKDC5Dw5RORyBUWSBD4buU
          IFBI4bqmTiBDSOG7qE5HIEtIT8OBTiDEkOG6oEkgTkFNMRkwFwYDVQQLDBBCYW4gR2nDoW0g
          xJDhu5FjMTAwLgYDVQQMDCdDaOG7pyBU4buLY2ggSOG7mWkgxJDhu5NuZyBRdeG6o24gVHLh
          u4sxHDAaBgNVBAMME1RS4buKTkggUVXhu5BDIFbDgk4xHjAcBgoJkiaJk/IsZAEBDA5DTU5E
          OjAxMTg3OTg3OTCBnzANBgkqhkiG9w0BAQEFAAOBjQAwgYkCgYEAsYi4+w8FAtH4MNnXfKFE
          s13SK7Hi+flKJcuqakmEJJ/Orj8tmKaTGHK+R0ttov1zDDZGomjqaLh7/Ct687TNSRc4VU4I
          XbcJYuxLXaZOVRCq+Lfr+m2ppeTeGPNk0LAVlT94vz3CPgzDJmJ+gU2tL1cVeeMkg3bhqYFg
          3YNfqtsCAwEAAaOCAcswggHHMHAGCCsGAQUFBwEBBGQwYjAyBggrBgEFBQcwAoYmaHR0cDov
          L3B1Yi52bnB0LWNhLnZuL2NlcnRzL3ZucHRjYS5jZXIwLAYIKwYBBQUHMAGGIGh0dHA6Ly9v
          Y3NwLnZucHQtY2Eudm4vcmVzcG9uZGVyMB0GA1UdDgQWBBTAB06lF9dePJSJiwSfptqDbLbo
          hjAMBgNVHRMBAf8EAjAAMB8GA1UdIwQYMBaAFAZpwNXVAooVjUZ96XziaApVrGqvMG4GA1Ud
          IARnMGUwYwYOKwYBBAGB7QMBAQMBAwIwUTAoBggrBgEFBQcCAjAcHhoAUwBJAEQALQBQADEA
          LgAwAC0ANAAyAG0AbzAlBggrBgEFBQcCARYZaHR0cDovL3B1Yi52bnB0LWNhLnZuL3JwYTAx
          BgNVHR8EKjAoMCagJKAihiBodHRwOi8vY3JsLnZucHQtY2Eudm4vdm5wdGNhLmNybDAOBgNV
          HQ8BAf8EBAMCBPAwNAYDVR0lBC0wKwYIKwYBBQUHAwIGCCsGAQUFBwMEBgorBgEEAYI3CgMM
          BgkqhkiG9y8BAQUwHAYDVR0RBBUwE4ERdmFudHFAZG5zZS5jb20udm4wDQYJKoZIhvcNAQEF
          BQADggIBAMxX4N0uK3zOf4P70pKuYyAdD4XTZFsu/na2LtoGhn3DTDlaDw0aPGXW9XK5dU3t
          bebxrXpjV7rA3kQdpXpQcMyuwRkmDRNomBKY4+N6rFdGjCQRC+zvzwW+L6MEVqquEHOwe22y
          Vd7i9iUIVnzLNqBEz5OzyqJKanBzw/BwKa5R56EjL2a6wCGUG8Sj8kxLQ39DIABxgk+2Yn3U
          KbAMOcYi6KwUet4ld6MtC2XUJdCI9aUtcfbRoVowaYN8KhFKithjqiwUy7oG9aKufW9seCn/
          YpK1c24YasSghibiFr6/v03+86/JRJ6N9nuyzg50zthWBJVyUtYLMnqFhgLmKNJOeK+VZmnj
          AKSPFMPfQyrcHPM0yttzfBGkH0EUYeQESbUtH6YBV8Z+4HUProLiKPHUMA4aF2yVUQR72mFU
          GXl7UoKPFZjvG3i5sDs9achXNMn4AmjmKbwJEuaKn4mm3fbw3gq3yHAQ0DqG5hSXEUFom+Xm
          PHi4S/PGQtovrOryH4pT4ho06JK9+5xN21+e6jjqKwr207BTufOTROvQFZvMl1PEZC70Can2
          8MavCNQL60JVNfVkC57cDMHtHqRGnQ3JXVo7XGIJ3UkEsRti2uc5ocldy4FW8CHOciXfzAgg
          PomDCVPwmNx3i/tkkTnmOtIs5odjVmGRSrGHlO96Pfeo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ZGSdp8whicpAEpHQY8IAFbpp9UY=</DigestValue>
      </Reference>
      <Reference URI="/xl/calcChain.xml?ContentType=application/vnd.openxmlformats-officedocument.spreadsheetml.calcChain+xml">
        <DigestMethod Algorithm="http://www.w3.org/2000/09/xmldsig#sha1"/>
        <DigestValue>UBc2RCn70uxLQL+04BTZPhwa6ts=</DigestValue>
      </Reference>
      <Reference URI="/xl/externalLinks/externalLink1.xml?ContentType=application/vnd.openxmlformats-officedocument.spreadsheetml.externalLink+xml">
        <DigestMethod Algorithm="http://www.w3.org/2000/09/xmldsig#sha1"/>
        <DigestValue>jZjK23DK1dDF0hO0v1t5dZ953V8=</DigestValue>
      </Reference>
      <Reference URI="/xl/externalLinks/externalLink2.xml?ContentType=application/vnd.openxmlformats-officedocument.spreadsheetml.externalLink+xml">
        <DigestMethod Algorithm="http://www.w3.org/2000/09/xmldsig#sha1"/>
        <DigestValue>3g7n1AJ4hAUH2u5zukMKop9Dnz0=</DigestValue>
      </Reference>
      <Reference URI="/xl/externalLinks/externalLink3.xml?ContentType=application/vnd.openxmlformats-officedocument.spreadsheetml.externalLink+xml">
        <DigestMethod Algorithm="http://www.w3.org/2000/09/xmldsig#sha1"/>
        <DigestValue>se1cK0lNsckeDJOLbHR9fbFLSbk=</DigestValue>
      </Reference>
      <Reference URI="/xl/printerSettings/printerSettings1.bin?ContentType=application/vnd.openxmlformats-officedocument.spreadsheetml.printerSettings">
        <DigestMethod Algorithm="http://www.w3.org/2000/09/xmldsig#sha1"/>
        <DigestValue>Wjbgkn2FKaxzG1dv40t6gdDqzow=</DigestValue>
      </Reference>
      <Reference URI="/xl/printerSettings/printerSettings2.bin?ContentType=application/vnd.openxmlformats-officedocument.spreadsheetml.printerSettings">
        <DigestMethod Algorithm="http://www.w3.org/2000/09/xmldsig#sha1"/>
        <DigestValue>4vBu5fEDCxnWZV7qI7p9pClRulU=</DigestValue>
      </Reference>
      <Reference URI="/xl/printerSettings/printerSettings3.bin?ContentType=application/vnd.openxmlformats-officedocument.spreadsheetml.printerSettings">
        <DigestMethod Algorithm="http://www.w3.org/2000/09/xmldsig#sha1"/>
        <DigestValue>4vBu5fEDCxnWZV7qI7p9pClRulU=</DigestValue>
      </Reference>
      <Reference URI="/xl/printerSettings/printerSettings4.bin?ContentType=application/vnd.openxmlformats-officedocument.spreadsheetml.printerSettings">
        <DigestMethod Algorithm="http://www.w3.org/2000/09/xmldsig#sha1"/>
        <DigestValue>9ETXV9jl54AUNxs5YPZOuePzr4s=</DigestValue>
      </Reference>
      <Reference URI="/xl/printerSettings/printerSettings5.bin?ContentType=application/vnd.openxmlformats-officedocument.spreadsheetml.printerSettings">
        <DigestMethod Algorithm="http://www.w3.org/2000/09/xmldsig#sha1"/>
        <DigestValue>Wjbgkn2FKaxzG1dv40t6gdDqzow=</DigestValue>
      </Reference>
      <Reference URI="/xl/printerSettings/printerSettings6.bin?ContentType=application/vnd.openxmlformats-officedocument.spreadsheetml.printerSettings">
        <DigestMethod Algorithm="http://www.w3.org/2000/09/xmldsig#sha1"/>
        <DigestValue>9ETXV9jl54AUNxs5YPZOuePzr4s=</DigestValue>
      </Reference>
      <Reference URI="/xl/printerSettings/printerSettings7.bin?ContentType=application/vnd.openxmlformats-officedocument.spreadsheetml.printerSettings">
        <DigestMethod Algorithm="http://www.w3.org/2000/09/xmldsig#sha1"/>
        <DigestValue>dqTqutsVlZD6z0Q/q4vo/74pyWk=</DigestValue>
      </Reference>
      <Reference URI="/xl/sharedStrings.xml?ContentType=application/vnd.openxmlformats-officedocument.spreadsheetml.sharedStrings+xml">
        <DigestMethod Algorithm="http://www.w3.org/2000/09/xmldsig#sha1"/>
        <DigestValue>mSE5f90FkRIQW4VaUiecpymS3ts=</DigestValue>
      </Reference>
      <Reference URI="/xl/styles.xml?ContentType=application/vnd.openxmlformats-officedocument.spreadsheetml.styles+xml">
        <DigestMethod Algorithm="http://www.w3.org/2000/09/xmldsig#sha1"/>
        <DigestValue>FAWAbXjzxLSK/G+nV494sW2Envc=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AHI/xoXr07NVLclETynzFtQNC84=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kVaw/5cxjFcCsqrcYj1I+JUtdrc=</DigestValue>
      </Reference>
      <Reference URI="/xl/worksheets/sheet2.xml?ContentType=application/vnd.openxmlformats-officedocument.spreadsheetml.worksheet+xml">
        <DigestMethod Algorithm="http://www.w3.org/2000/09/xmldsig#sha1"/>
        <DigestValue>vSP8W4zZiSU0kyxwuSmYx59b2cI=</DigestValue>
      </Reference>
      <Reference URI="/xl/worksheets/sheet3.xml?ContentType=application/vnd.openxmlformats-officedocument.spreadsheetml.worksheet+xml">
        <DigestMethod Algorithm="http://www.w3.org/2000/09/xmldsig#sha1"/>
        <DigestValue>BVgfeM5LIEixqECsAHRJNMArfSk=</DigestValue>
      </Reference>
      <Reference URI="/xl/worksheets/sheet4.xml?ContentType=application/vnd.openxmlformats-officedocument.spreadsheetml.worksheet+xml">
        <DigestMethod Algorithm="http://www.w3.org/2000/09/xmldsig#sha1"/>
        <DigestValue>xYU3TrAv89jP8M5Kkn9Nt7BMWEA=</DigestValue>
      </Reference>
      <Reference URI="/xl/worksheets/sheet5.xml?ContentType=application/vnd.openxmlformats-officedocument.spreadsheetml.worksheet+xml">
        <DigestMethod Algorithm="http://www.w3.org/2000/09/xmldsig#sha1"/>
        <DigestValue>55qu//yP35xXZiN3qHbv8rFHm/0=</DigestValue>
      </Reference>
      <Reference URI="/xl/worksheets/sheet6.xml?ContentType=application/vnd.openxmlformats-officedocument.spreadsheetml.worksheet+xml">
        <DigestMethod Algorithm="http://www.w3.org/2000/09/xmldsig#sha1"/>
        <DigestValue>4bbmH7KH9MCjDDg5tY3BKm/KBF8=</DigestValue>
      </Reference>
      <Reference URI="/xl/worksheets/sheet7.xml?ContentType=application/vnd.openxmlformats-officedocument.spreadsheetml.worksheet+xml">
        <DigestMethod Algorithm="http://www.w3.org/2000/09/xmldsig#sha1"/>
        <DigestValue>Qx/C8Br/mVq9Kpv+wYmoldqlsxE=</DigestValue>
      </Reference>
    </Manifest>
    <SignatureProperties>
      <SignatureProperty Id="idSignatureTime" Target="#idPackageSignature">
        <mdssi:SignatureTime>
          <mdssi:Format>YYYY-MM-DDThh:mm:ssTZD</mdssi:Format>
          <mdssi:Value>2015-10-20T06:14:28Z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CDKT</vt:lpstr>
      <vt:lpstr>KQKD</vt:lpstr>
      <vt:lpstr>LCTT</vt:lpstr>
      <vt:lpstr>NV</vt:lpstr>
      <vt:lpstr>TM BCTC</vt:lpstr>
      <vt:lpstr>2.2 TM</vt:lpstr>
      <vt:lpstr>3. TM</vt:lpstr>
      <vt:lpstr>LCTT!Print_Area</vt:lpstr>
      <vt:lpstr>'TM BCTC'!Print_Area</vt:lpstr>
      <vt:lpstr>LCTT!Print_Titles</vt:lpstr>
    </vt:vector>
  </TitlesOfParts>
  <Company>- ETH0 -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2015-10-19T10:34:43Z</cp:lastPrinted>
  <dcterms:created xsi:type="dcterms:W3CDTF">2013-01-29T03:51:06Z</dcterms:created>
  <dcterms:modified xsi:type="dcterms:W3CDTF">2015-10-20T06:14:08Z</dcterms:modified>
</cp:coreProperties>
</file>